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Communications\!Website\00 WordPress\StaffNet\Files-Graphics\Programs-Services\Quality &amp; Planning\LEAN\"/>
    </mc:Choice>
  </mc:AlternateContent>
  <xr:revisionPtr revIDLastSave="0" documentId="8_{AAB167B7-1233-4A94-A580-D1B744B3F882}" xr6:coauthVersionLast="36" xr6:coauthVersionMax="36" xr10:uidLastSave="{00000000-0000-0000-0000-000000000000}"/>
  <bookViews>
    <workbookView xWindow="3225" yWindow="0" windowWidth="17385" windowHeight="11640" tabRatio="752" xr2:uid="{00000000-000D-0000-FFFF-FFFF00000000}"/>
  </bookViews>
  <sheets>
    <sheet name="Summary" sheetId="7" r:id="rId1"/>
    <sheet name="Staff Time Saved" sheetId="1" r:id="rId2"/>
    <sheet name="Bed Days Saved" sheetId="6" r:id="rId3"/>
    <sheet name="Supplies and 5S Savings" sheetId="8" r:id="rId4"/>
    <sheet name="Patient Savings" sheetId="9" r:id="rId5"/>
    <sheet name="Processing Days" sheetId="12" r:id="rId6"/>
    <sheet name="Safety" sheetId="10" r:id="rId7"/>
    <sheet name="Operational Cost Savings" sheetId="11" r:id="rId8"/>
    <sheet name="Anecdotal &amp; Qualitative Results" sheetId="5" r:id="rId9"/>
    <sheet name="Sustaining Measures" sheetId="3" r:id="rId10"/>
  </sheets>
  <externalReferences>
    <externalReference r:id="rId11"/>
    <externalReference r:id="rId12"/>
    <externalReference r:id="rId13"/>
  </externalReferences>
  <definedNames>
    <definedName name="_xlnm.Print_Area" localSheetId="8">'Anecdotal &amp; Qualitative Results'!$A$3:$E$71</definedName>
    <definedName name="_xlnm.Print_Area" localSheetId="1">'Staff Time Saved'!$B$3:$J$32</definedName>
    <definedName name="_xlnm.Print_Area" localSheetId="9">'Sustaining Measures'!$A:$J</definedName>
  </definedNames>
  <calcPr calcId="191029"/>
</workbook>
</file>

<file path=xl/calcChain.xml><?xml version="1.0" encoding="utf-8"?>
<calcChain xmlns="http://schemas.openxmlformats.org/spreadsheetml/2006/main">
  <c r="I82" i="8" l="1"/>
  <c r="I75" i="8"/>
  <c r="I68" i="8"/>
  <c r="I61" i="8"/>
  <c r="I54" i="8"/>
  <c r="I47" i="8"/>
  <c r="I40" i="8"/>
  <c r="I33" i="8"/>
  <c r="I26" i="8"/>
  <c r="E82" i="8"/>
  <c r="E75" i="8"/>
  <c r="E68" i="8"/>
  <c r="E61" i="8"/>
  <c r="E54" i="8"/>
  <c r="E47" i="8"/>
  <c r="E40" i="8"/>
  <c r="E33" i="8"/>
  <c r="I19" i="8"/>
  <c r="E26" i="8"/>
  <c r="E19" i="8"/>
  <c r="E35" i="11"/>
  <c r="E76" i="1" l="1"/>
  <c r="J74" i="1" s="1"/>
  <c r="J73" i="1"/>
  <c r="E56" i="1"/>
  <c r="E57" i="1" s="1"/>
  <c r="J53" i="1"/>
  <c r="E36" i="1"/>
  <c r="E37" i="1" s="1"/>
  <c r="J33" i="1"/>
  <c r="J89" i="1" l="1"/>
  <c r="J90" i="1" s="1"/>
  <c r="E77" i="1"/>
  <c r="J54" i="1"/>
  <c r="J34" i="1"/>
  <c r="J49" i="1" s="1"/>
  <c r="J50" i="1" s="1"/>
  <c r="E29" i="11"/>
  <c r="E23" i="11"/>
  <c r="E17" i="11"/>
  <c r="E35" i="10"/>
  <c r="E29" i="10"/>
  <c r="E23" i="10"/>
  <c r="E17" i="10"/>
  <c r="E35" i="9"/>
  <c r="E29" i="9"/>
  <c r="E23" i="9"/>
  <c r="E17" i="9"/>
  <c r="E35" i="12"/>
  <c r="E29" i="12"/>
  <c r="E23" i="12"/>
  <c r="E17" i="12"/>
  <c r="I37" i="6"/>
  <c r="I29" i="6"/>
  <c r="I21" i="6"/>
  <c r="E40" i="6"/>
  <c r="E41" i="6" s="1"/>
  <c r="I42" i="6" s="1"/>
  <c r="E32" i="6"/>
  <c r="I30" i="6" s="1"/>
  <c r="I33" i="6" s="1"/>
  <c r="E24" i="6"/>
  <c r="E25" i="6" s="1"/>
  <c r="I26" i="6" s="1"/>
  <c r="I13" i="6"/>
  <c r="E16" i="6"/>
  <c r="E17" i="6" s="1"/>
  <c r="I18" i="6" s="1"/>
  <c r="E16" i="1"/>
  <c r="E17" i="1" s="1"/>
  <c r="E33" i="6" l="1"/>
  <c r="I34" i="6" s="1"/>
  <c r="I35" i="6"/>
  <c r="J69" i="1"/>
  <c r="J70" i="1" s="1"/>
  <c r="G14" i="10"/>
  <c r="F21" i="7" s="1"/>
  <c r="G14" i="11"/>
  <c r="F22" i="7" s="1"/>
  <c r="G14" i="9"/>
  <c r="F13" i="7" s="1"/>
  <c r="K15" i="8"/>
  <c r="F16" i="7" s="1"/>
  <c r="G14" i="12"/>
  <c r="F20" i="7" s="1"/>
  <c r="K18" i="8"/>
  <c r="I22" i="6"/>
  <c r="I25" i="6" s="1"/>
  <c r="I27" i="6" s="1"/>
  <c r="I38" i="6"/>
  <c r="I41" i="6" s="1"/>
  <c r="I43" i="6" l="1"/>
  <c r="C6" i="11" l="1"/>
  <c r="C4" i="11"/>
  <c r="B2" i="11"/>
  <c r="C6" i="10"/>
  <c r="C4" i="10"/>
  <c r="B2" i="10"/>
  <c r="F17" i="7"/>
  <c r="C6" i="12"/>
  <c r="C4" i="12"/>
  <c r="B2" i="12"/>
  <c r="B2" i="9" l="1"/>
  <c r="B2" i="3"/>
  <c r="B2" i="5"/>
  <c r="C4" i="5"/>
  <c r="B2" i="8"/>
  <c r="B2" i="6"/>
  <c r="B2" i="1"/>
  <c r="G13" i="6"/>
  <c r="C4" i="6" l="1"/>
  <c r="C6" i="6"/>
  <c r="C6" i="3"/>
  <c r="C4" i="3"/>
  <c r="C6" i="5"/>
  <c r="C6" i="9"/>
  <c r="C4" i="9"/>
  <c r="C6" i="8"/>
  <c r="C4" i="8"/>
  <c r="C6" i="1"/>
  <c r="C4" i="1"/>
  <c r="G17" i="9" l="1"/>
  <c r="I14" i="6"/>
  <c r="I17" i="6" s="1"/>
  <c r="J13" i="1"/>
  <c r="G37" i="6"/>
  <c r="G29" i="6"/>
  <c r="G21" i="6"/>
  <c r="J58" i="6"/>
  <c r="I19" i="6" l="1"/>
  <c r="K17" i="6" s="1"/>
  <c r="F18" i="7" s="1"/>
  <c r="K20" i="6"/>
  <c r="F15" i="7" s="1"/>
  <c r="K14" i="6"/>
  <c r="F14" i="7" s="1"/>
  <c r="J14" i="1"/>
  <c r="J29" i="1" s="1"/>
  <c r="J30" i="1" l="1"/>
  <c r="L93" i="1" s="1"/>
  <c r="F19" i="7" s="1"/>
  <c r="J93" i="1"/>
  <c r="F12" i="7" s="1"/>
</calcChain>
</file>

<file path=xl/sharedStrings.xml><?xml version="1.0" encoding="utf-8"?>
<sst xmlns="http://schemas.openxmlformats.org/spreadsheetml/2006/main" count="424" uniqueCount="141">
  <si>
    <t>Project:</t>
  </si>
  <si>
    <t>Projected Savings</t>
  </si>
  <si>
    <t>Actual Savings</t>
  </si>
  <si>
    <t>Activity</t>
  </si>
  <si>
    <t>Time (hours)</t>
  </si>
  <si>
    <t>Potential Areas of Time Reinvestment:</t>
  </si>
  <si>
    <t>Area</t>
  </si>
  <si>
    <t>3. Other (work life quality, morale, etc) (must be measurable)</t>
  </si>
  <si>
    <t>Measure</t>
  </si>
  <si>
    <t>sustaining data points</t>
  </si>
  <si>
    <t>Observation #</t>
  </si>
  <si>
    <t>Notes / Results</t>
  </si>
  <si>
    <t>Facility / Region</t>
  </si>
  <si>
    <t xml:space="preserve"> Time Reinvested</t>
  </si>
  <si>
    <t xml:space="preserve">1. QI Project </t>
  </si>
  <si>
    <t>2. Reinvestment in direct  care (must be measurable)</t>
  </si>
  <si>
    <t>Date for End of 120-Day Cycle:</t>
  </si>
  <si>
    <t>Bed days saved:</t>
  </si>
  <si>
    <t>Cost per bed day</t>
  </si>
  <si>
    <t>Annual patients involved</t>
  </si>
  <si>
    <t>Total bed days reduced</t>
  </si>
  <si>
    <t>Total financial resources redeployed</t>
  </si>
  <si>
    <t>Item</t>
  </si>
  <si>
    <t>Unit Costs</t>
  </si>
  <si>
    <t>Annual Savings</t>
  </si>
  <si>
    <t>Supplies Savings</t>
  </si>
  <si>
    <t>Process 7</t>
  </si>
  <si>
    <t>Process 8</t>
  </si>
  <si>
    <t>Process 9</t>
  </si>
  <si>
    <t>Process 10</t>
  </si>
  <si>
    <t xml:space="preserve"> Overall Savings</t>
  </si>
  <si>
    <t>Patient Wait Days Reduced</t>
  </si>
  <si>
    <t>5S Space Savings</t>
  </si>
  <si>
    <t>Staff Time Available to Reinvest:</t>
  </si>
  <si>
    <t>Bed Days Reduced</t>
  </si>
  <si>
    <t>Financial Resources Redeployable</t>
  </si>
  <si>
    <t>Total Time Saved:</t>
  </si>
  <si>
    <t>Process 1</t>
  </si>
  <si>
    <t>Process 2</t>
  </si>
  <si>
    <t>Process 3</t>
  </si>
  <si>
    <t>Process 4</t>
  </si>
  <si>
    <t>Process 5</t>
  </si>
  <si>
    <t>Process 6</t>
  </si>
  <si>
    <t>Space Savings</t>
  </si>
  <si>
    <t>Sq Ft Released</t>
  </si>
  <si>
    <t>Cost per Sq Ft</t>
  </si>
  <si>
    <t>Sq Ft Redeployed</t>
  </si>
  <si>
    <t>Process 11</t>
  </si>
  <si>
    <t>Process 20</t>
  </si>
  <si>
    <t>Process 19</t>
  </si>
  <si>
    <t>Process 18</t>
  </si>
  <si>
    <t>Process 17</t>
  </si>
  <si>
    <t>Process 16</t>
  </si>
  <si>
    <t>Process 15</t>
  </si>
  <si>
    <t>Process 14</t>
  </si>
  <si>
    <t>Process 13</t>
  </si>
  <si>
    <t>Process 12</t>
  </si>
  <si>
    <t>Baseline Wait Days</t>
  </si>
  <si>
    <t>Annual Patient Volume</t>
  </si>
  <si>
    <t xml:space="preserve"> Comments</t>
  </si>
  <si>
    <t>Patients / Clients / Residents</t>
  </si>
  <si>
    <t>Staff</t>
  </si>
  <si>
    <r>
      <t>Instructions:</t>
    </r>
    <r>
      <rPr>
        <sz val="11"/>
        <color indexed="8"/>
        <rFont val="Arial"/>
        <family val="2"/>
      </rPr>
      <t xml:space="preserve"> 
Though measures are important for all Quality Improvement initiatives, they don't always tell the whole story. Below is a place for you to share comments and stories that patients, clients, residents and staff had shared as a result of your Lean Quality Improvement Initiative. These stories and quotes are a valuable component of driving ongoing success in all the work we do to improve care.</t>
    </r>
  </si>
  <si>
    <t>Quantity Removed</t>
  </si>
  <si>
    <t>Annual Usage Reduced</t>
  </si>
  <si>
    <t>Total Supplies Savings</t>
  </si>
  <si>
    <t xml:space="preserve"> Total Space Savings</t>
  </si>
  <si>
    <t>Location</t>
  </si>
  <si>
    <t xml:space="preserve">New Process Wait Days </t>
  </si>
  <si>
    <t>Total Patient Wait Days Reduced</t>
  </si>
  <si>
    <t>Total Bed Days Reduced</t>
  </si>
  <si>
    <t>Total Financial Resources Redeployed</t>
  </si>
  <si>
    <t>Patient Wait Days Reduced (increased access to services)</t>
  </si>
  <si>
    <t>Increased Patient Throughput (Number of Patients)</t>
  </si>
  <si>
    <t>Pursuing Excellence Improvement Report (PEIR)</t>
  </si>
  <si>
    <t>Average Wage</t>
  </si>
  <si>
    <t>Staff Labour Dollars Re-allocated</t>
  </si>
  <si>
    <t>Baseline Process Time</t>
  </si>
  <si>
    <t>Process Time after improvement</t>
  </si>
  <si>
    <t>% improvement</t>
  </si>
  <si>
    <t># of days per week process completed</t>
  </si>
  <si>
    <t># of units in facility performing this process</t>
  </si>
  <si>
    <t>Number of times process occurs in a year</t>
  </si>
  <si>
    <t>Baseline Bed Days</t>
  </si>
  <si>
    <t>Bed days After Improvement</t>
  </si>
  <si>
    <t>Actual Days Saved</t>
  </si>
  <si>
    <t>% Improvement</t>
  </si>
  <si>
    <t>Insert Control Chart here
Unprotect this sheet before you paste the chart</t>
  </si>
  <si>
    <t>PDSA Processing Days</t>
  </si>
  <si>
    <t>Processing Days Reduced</t>
  </si>
  <si>
    <t>Total Processing Days Reduced</t>
  </si>
  <si>
    <t>Baseline</t>
  </si>
  <si>
    <t>Actual Time Saved 
(at end of project)</t>
  </si>
  <si>
    <t>Safety Concern 1</t>
  </si>
  <si>
    <t>Baseline Safety Rate Days</t>
  </si>
  <si>
    <t>PDSA Safety Rate Days</t>
  </si>
  <si>
    <t>Annual Safety Occurances</t>
  </si>
  <si>
    <t>Safety Rate Reduced</t>
  </si>
  <si>
    <t>Safety Concern 2</t>
  </si>
  <si>
    <t>Safety Concern 3</t>
  </si>
  <si>
    <t>Safety Concern 4</t>
  </si>
  <si>
    <t>Baseline Cost</t>
  </si>
  <si>
    <t>PDSA Cost</t>
  </si>
  <si>
    <t>Total Safety Rate Reduced</t>
  </si>
  <si>
    <t>Patient Throughput (Increased number of patients that can enter the system)</t>
  </si>
  <si>
    <t>Safety Rate Concerns Reduced</t>
  </si>
  <si>
    <t>Total Operational Cost Reduced</t>
  </si>
  <si>
    <t>Operational Cost Reduced</t>
  </si>
  <si>
    <t>Operational Costs Reduced</t>
  </si>
  <si>
    <r>
      <t xml:space="preserve"># times process occurs in one person's shift </t>
    </r>
    <r>
      <rPr>
        <b/>
        <sz val="11"/>
        <rFont val="Arial"/>
        <family val="2"/>
      </rPr>
      <t>(day shift)</t>
    </r>
  </si>
  <si>
    <r>
      <t xml:space="preserve"># times process occurs in one person's shift </t>
    </r>
    <r>
      <rPr>
        <b/>
        <sz val="11"/>
        <rFont val="Arial"/>
        <family val="2"/>
      </rPr>
      <t>(evening shift)</t>
    </r>
  </si>
  <si>
    <r>
      <t xml:space="preserve"># times process occurs in one person's shift </t>
    </r>
    <r>
      <rPr>
        <b/>
        <sz val="11"/>
        <rFont val="Arial"/>
        <family val="2"/>
      </rPr>
      <t>(night shift)</t>
    </r>
  </si>
  <si>
    <r>
      <t xml:space="preserve"># of staff completing process per </t>
    </r>
    <r>
      <rPr>
        <b/>
        <sz val="11"/>
        <rFont val="Arial"/>
        <family val="2"/>
      </rPr>
      <t>day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shift </t>
    </r>
    <r>
      <rPr>
        <sz val="11"/>
        <rFont val="Arial"/>
        <family val="2"/>
      </rPr>
      <t>on one unit</t>
    </r>
  </si>
  <si>
    <r>
      <t xml:space="preserve"># of staff completing process per </t>
    </r>
    <r>
      <rPr>
        <b/>
        <sz val="11"/>
        <rFont val="Arial"/>
        <family val="2"/>
      </rPr>
      <t>evening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shift </t>
    </r>
    <r>
      <rPr>
        <sz val="11"/>
        <rFont val="Arial"/>
        <family val="2"/>
      </rPr>
      <t>on one unit</t>
    </r>
  </si>
  <si>
    <r>
      <t xml:space="preserve"># of staff completing process per </t>
    </r>
    <r>
      <rPr>
        <b/>
        <sz val="11"/>
        <rFont val="Arial"/>
        <family val="2"/>
      </rPr>
      <t>night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shift </t>
    </r>
    <r>
      <rPr>
        <sz val="11"/>
        <rFont val="Arial"/>
        <family val="2"/>
      </rPr>
      <t>on one unit</t>
    </r>
  </si>
  <si>
    <t>Annual Occurrences</t>
  </si>
  <si>
    <t>Staff Dollars Reclaimed</t>
  </si>
  <si>
    <t>OR</t>
  </si>
  <si>
    <t>Baseline Processing Days</t>
  </si>
  <si>
    <t>Annual Processing Occurrences</t>
  </si>
  <si>
    <t>Time Saved</t>
  </si>
  <si>
    <t>Actual Time Saved</t>
  </si>
  <si>
    <t>Time saved</t>
  </si>
  <si>
    <t>Increased patient throughput</t>
  </si>
  <si>
    <t>Carmen Home Care/Southern Health-Sante Sud</t>
  </si>
  <si>
    <t>Lean Mean Ordering Machine</t>
  </si>
  <si>
    <t>RN Bundeling</t>
  </si>
  <si>
    <t>Space re-deployed for meeting room space is now used on a daily basis for team meeting.  This use to take place in regular working space and was interupted by phone calls or other staff on a regular basis.  No measures taken, however home care co-ordinators are reporting they take less time.</t>
  </si>
  <si>
    <t>LEAN.....it worked for me!!!!
I must share that the process of ordering went as smooth as molasses this week.  
This is a comment from the clerk following the control day.</t>
  </si>
  <si>
    <t>med/surg supply overstock</t>
  </si>
  <si>
    <t>Additional phone line</t>
  </si>
  <si>
    <t>red tag</t>
  </si>
  <si>
    <t>5 S</t>
  </si>
  <si>
    <t>floor space in storage room</t>
  </si>
  <si>
    <t>Storage room shelving</t>
  </si>
  <si>
    <t>We were able to eliminate supply staff at Carmen Hosptial and the RN from home care in the ordering cycle resulting in 1 person (clerk) being involved in this process</t>
  </si>
  <si>
    <t>Ordering Cycle Time</t>
  </si>
  <si>
    <t>2.39 min</t>
  </si>
  <si>
    <t>RN Bundle Cycle time</t>
  </si>
  <si>
    <t>RN ordering process</t>
  </si>
  <si>
    <t>Order Cycle Time - other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</si>
</sst>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\ &quot;Staff Hours Saved&quot;"/>
    <numFmt numFmtId="166" formatCode="&quot;$&quot;#,##0\ &quot;Staff Dollars Reallocated&quot;"/>
    <numFmt numFmtId="167" formatCode="#,##0\ &quot;Reduced Processing Days&quot;"/>
    <numFmt numFmtId="168" formatCode="#,##0\ &quot;Reduced Occurances&quot;"/>
    <numFmt numFmtId="169" formatCode="#,##0\ &quot;Reduced Patient Wait Days&quot;"/>
    <numFmt numFmtId="170" formatCode="&quot;$&quot;#,##0\ &quot;Reduced Operational Cost&quot;"/>
    <numFmt numFmtId="171" formatCode="#,##0\ &quot;Reduced Patient Bed Days&quot;"/>
    <numFmt numFmtId="172" formatCode="#,##0\ &quot;More Patients&quot;"/>
    <numFmt numFmtId="173" formatCode="&quot;$&quot;#,##0\ &quot;Redeployed Financial Resources&quot;"/>
    <numFmt numFmtId="174" formatCode="&quot;$&quot;#,##0.00"/>
    <numFmt numFmtId="175" formatCode="0.0\ &quot;Hours&quot;"/>
    <numFmt numFmtId="176" formatCode="0.0\ &quot;Days&quot;"/>
    <numFmt numFmtId="177" formatCode="#,##0.0\ &quot;Hrs&quot;"/>
    <numFmt numFmtId="178" formatCode="#,##0.0\ &quot;Mins&quot;"/>
    <numFmt numFmtId="179" formatCode="0\ &quot;Units&quot;"/>
    <numFmt numFmtId="180" formatCode="0\ &quot;Days&quot;"/>
    <numFmt numFmtId="181" formatCode="0\ &quot;Staff&quot;"/>
    <numFmt numFmtId="182" formatCode="0\ &quot;Occurrences&quot;"/>
    <numFmt numFmtId="183" formatCode="#,##0\ &quot;Days&quot;"/>
    <numFmt numFmtId="184" formatCode="#,##0\ &quot;Patients&quot;"/>
    <numFmt numFmtId="185" formatCode="#,##0\ &quot;Occurrences&quot;"/>
    <numFmt numFmtId="186" formatCode="#,##0\ &quot;Units&quot;"/>
    <numFmt numFmtId="187" formatCode="#,##0\ &quot;Sq Ft&quot;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26"/>
      <color rgb="FF013A81"/>
      <name val="Calibri"/>
      <family val="2"/>
      <scheme val="minor"/>
    </font>
    <font>
      <b/>
      <sz val="11"/>
      <color theme="0"/>
      <name val="Arial"/>
      <family val="2"/>
    </font>
    <font>
      <sz val="22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28"/>
      <color theme="4" tint="-0.249977111117893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5D0B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21">
    <xf numFmtId="0" fontId="0" fillId="0" borderId="0" xfId="0"/>
    <xf numFmtId="0" fontId="0" fillId="2" borderId="0" xfId="0" applyFill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2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left" vertical="center" wrapText="1"/>
    </xf>
    <xf numFmtId="0" fontId="0" fillId="2" borderId="0" xfId="0" applyFill="1" applyBorder="1" applyProtection="1"/>
    <xf numFmtId="0" fontId="2" fillId="2" borderId="0" xfId="0" applyFont="1" applyFill="1" applyBorder="1" applyProtection="1"/>
    <xf numFmtId="0" fontId="0" fillId="2" borderId="0" xfId="0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5" fillId="7" borderId="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</xf>
    <xf numFmtId="44" fontId="8" fillId="2" borderId="0" xfId="2" applyFont="1" applyFill="1" applyBorder="1" applyAlignment="1" applyProtection="1">
      <alignment horizontal="center" vertical="center"/>
    </xf>
    <xf numFmtId="1" fontId="0" fillId="2" borderId="0" xfId="0" applyNumberFormat="1" applyFill="1" applyProtection="1"/>
    <xf numFmtId="0" fontId="3" fillId="0" borderId="0" xfId="0" applyFont="1" applyFill="1" applyProtection="1"/>
    <xf numFmtId="0" fontId="12" fillId="2" borderId="0" xfId="0" applyFont="1" applyFill="1" applyBorder="1" applyAlignment="1" applyProtection="1">
      <alignment horizontal="left" vertical="center"/>
    </xf>
    <xf numFmtId="44" fontId="13" fillId="2" borderId="0" xfId="2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/>
    </xf>
    <xf numFmtId="44" fontId="13" fillId="2" borderId="0" xfId="2" applyFont="1" applyFill="1" applyBorder="1" applyAlignment="1" applyProtection="1">
      <alignment horizontal="center"/>
    </xf>
    <xf numFmtId="164" fontId="13" fillId="2" borderId="0" xfId="1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wrapText="1"/>
    </xf>
    <xf numFmtId="44" fontId="0" fillId="2" borderId="0" xfId="2" applyFont="1" applyFill="1" applyProtection="1"/>
    <xf numFmtId="0" fontId="3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</xf>
    <xf numFmtId="0" fontId="17" fillId="9" borderId="1" xfId="2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vertical="center"/>
    </xf>
    <xf numFmtId="0" fontId="20" fillId="8" borderId="1" xfId="0" applyFont="1" applyFill="1" applyBorder="1" applyAlignment="1" applyProtection="1">
      <alignment vertical="center"/>
      <protection locked="0"/>
    </xf>
    <xf numFmtId="0" fontId="6" fillId="7" borderId="1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0" fontId="0" fillId="2" borderId="0" xfId="0" applyNumberFormat="1" applyFill="1" applyProtection="1"/>
    <xf numFmtId="0" fontId="6" fillId="7" borderId="1" xfId="0" applyFont="1" applyFill="1" applyBorder="1" applyAlignment="1" applyProtection="1">
      <alignment vertical="center"/>
      <protection locked="0"/>
    </xf>
    <xf numFmtId="0" fontId="9" fillId="5" borderId="22" xfId="0" applyFont="1" applyFill="1" applyBorder="1" applyAlignment="1" applyProtection="1">
      <alignment horizontal="center" vertical="center"/>
    </xf>
    <xf numFmtId="0" fontId="10" fillId="5" borderId="22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8" fillId="5" borderId="2" xfId="0" applyFont="1" applyFill="1" applyBorder="1" applyAlignment="1" applyProtection="1">
      <alignment horizontal="center" vertical="center"/>
    </xf>
    <xf numFmtId="44" fontId="0" fillId="2" borderId="0" xfId="2" applyFont="1" applyFill="1" applyBorder="1" applyProtection="1"/>
    <xf numFmtId="0" fontId="0" fillId="2" borderId="0" xfId="0" applyNumberFormat="1" applyFill="1" applyBorder="1" applyProtection="1"/>
    <xf numFmtId="0" fontId="21" fillId="2" borderId="0" xfId="0" applyFont="1" applyFill="1" applyAlignment="1" applyProtection="1"/>
    <xf numFmtId="0" fontId="10" fillId="11" borderId="2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12" fillId="12" borderId="1" xfId="0" applyFont="1" applyFill="1" applyBorder="1" applyAlignment="1" applyProtection="1">
      <alignment horizontal="right" vertical="center"/>
    </xf>
    <xf numFmtId="0" fontId="0" fillId="8" borderId="1" xfId="0" applyFill="1" applyBorder="1" applyProtection="1">
      <protection locked="0"/>
    </xf>
    <xf numFmtId="0" fontId="3" fillId="8" borderId="1" xfId="0" applyFont="1" applyFill="1" applyBorder="1" applyProtection="1"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</xf>
    <xf numFmtId="0" fontId="16" fillId="8" borderId="1" xfId="0" applyFont="1" applyFill="1" applyBorder="1" applyAlignment="1" applyProtection="1">
      <alignment horizontal="center" vertical="center"/>
      <protection locked="0"/>
    </xf>
    <xf numFmtId="0" fontId="16" fillId="8" borderId="1" xfId="0" applyFont="1" applyFill="1" applyBorder="1" applyAlignment="1" applyProtection="1">
      <alignment horizontal="center"/>
      <protection locked="0"/>
    </xf>
    <xf numFmtId="0" fontId="16" fillId="3" borderId="1" xfId="1" applyNumberFormat="1" applyFont="1" applyFill="1" applyBorder="1" applyAlignment="1" applyProtection="1">
      <alignment horizontal="center"/>
    </xf>
    <xf numFmtId="0" fontId="16" fillId="7" borderId="1" xfId="0" applyFont="1" applyFill="1" applyBorder="1" applyAlignment="1" applyProtection="1">
      <alignment horizontal="right" vertical="center"/>
    </xf>
    <xf numFmtId="0" fontId="12" fillId="7" borderId="1" xfId="0" applyFont="1" applyFill="1" applyBorder="1" applyAlignment="1" applyProtection="1">
      <alignment horizontal="right" vertical="center"/>
    </xf>
    <xf numFmtId="44" fontId="2" fillId="2" borderId="0" xfId="2" applyFont="1" applyFill="1" applyBorder="1" applyProtection="1"/>
    <xf numFmtId="0" fontId="13" fillId="2" borderId="0" xfId="1" applyNumberFormat="1" applyFont="1" applyFill="1" applyBorder="1" applyAlignment="1" applyProtection="1">
      <alignment horizontal="center"/>
    </xf>
    <xf numFmtId="165" fontId="14" fillId="10" borderId="1" xfId="0" applyNumberFormat="1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 applyProtection="1">
      <alignment horizontal="left" vertical="center"/>
    </xf>
    <xf numFmtId="0" fontId="16" fillId="7" borderId="1" xfId="0" applyFont="1" applyFill="1" applyBorder="1" applyAlignment="1" applyProtection="1">
      <alignment horizontal="left" vertical="center"/>
    </xf>
    <xf numFmtId="9" fontId="16" fillId="3" borderId="1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right" vertical="center"/>
    </xf>
    <xf numFmtId="9" fontId="16" fillId="2" borderId="0" xfId="0" applyNumberFormat="1" applyFont="1" applyFill="1" applyBorder="1" applyAlignment="1" applyProtection="1">
      <alignment horizontal="center" vertical="center"/>
    </xf>
    <xf numFmtId="44" fontId="3" fillId="2" borderId="0" xfId="2" applyFont="1" applyFill="1" applyProtection="1"/>
    <xf numFmtId="44" fontId="3" fillId="2" borderId="0" xfId="0" applyNumberFormat="1" applyFont="1" applyFill="1" applyProtection="1"/>
    <xf numFmtId="0" fontId="3" fillId="2" borderId="0" xfId="0" applyFont="1" applyFill="1" applyBorder="1" applyAlignment="1" applyProtection="1">
      <alignment horizontal="right"/>
    </xf>
    <xf numFmtId="44" fontId="13" fillId="2" borderId="0" xfId="2" applyFont="1" applyFill="1" applyProtection="1"/>
    <xf numFmtId="0" fontId="13" fillId="2" borderId="0" xfId="0" applyFont="1" applyFill="1" applyProtection="1"/>
    <xf numFmtId="0" fontId="3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>
      <alignment wrapText="1"/>
    </xf>
    <xf numFmtId="0" fontId="16" fillId="8" borderId="6" xfId="0" applyFont="1" applyFill="1" applyBorder="1" applyAlignment="1" applyProtection="1">
      <alignment horizontal="center" vertical="center"/>
      <protection locked="0"/>
    </xf>
    <xf numFmtId="0" fontId="12" fillId="7" borderId="6" xfId="0" applyFont="1" applyFill="1" applyBorder="1" applyAlignment="1" applyProtection="1">
      <alignment horizontal="right" vertical="center"/>
    </xf>
    <xf numFmtId="167" fontId="12" fillId="3" borderId="6" xfId="2" applyNumberFormat="1" applyFont="1" applyFill="1" applyBorder="1" applyAlignment="1" applyProtection="1">
      <alignment horizontal="center"/>
    </xf>
    <xf numFmtId="168" fontId="12" fillId="3" borderId="6" xfId="2" applyNumberFormat="1" applyFont="1" applyFill="1" applyBorder="1" applyAlignment="1" applyProtection="1">
      <alignment horizontal="center"/>
    </xf>
    <xf numFmtId="169" fontId="12" fillId="3" borderId="6" xfId="2" applyNumberFormat="1" applyFont="1" applyFill="1" applyBorder="1" applyAlignment="1" applyProtection="1">
      <alignment horizontal="center"/>
    </xf>
    <xf numFmtId="170" fontId="12" fillId="3" borderId="6" xfId="2" applyNumberFormat="1" applyFont="1" applyFill="1" applyBorder="1" applyAlignment="1" applyProtection="1">
      <alignment horizontal="center"/>
    </xf>
    <xf numFmtId="171" fontId="12" fillId="3" borderId="6" xfId="1" applyNumberFormat="1" applyFont="1" applyFill="1" applyBorder="1" applyAlignment="1" applyProtection="1">
      <alignment horizontal="center"/>
    </xf>
    <xf numFmtId="172" fontId="12" fillId="3" borderId="6" xfId="2" applyNumberFormat="1" applyFont="1" applyFill="1" applyBorder="1" applyAlignment="1" applyProtection="1">
      <alignment horizontal="center"/>
    </xf>
    <xf numFmtId="173" fontId="12" fillId="3" borderId="6" xfId="1" applyNumberFormat="1" applyFont="1" applyFill="1" applyBorder="1" applyAlignment="1" applyProtection="1">
      <alignment horizontal="center"/>
    </xf>
    <xf numFmtId="44" fontId="13" fillId="2" borderId="0" xfId="2" applyFont="1" applyFill="1" applyBorder="1" applyProtection="1"/>
    <xf numFmtId="44" fontId="12" fillId="2" borderId="0" xfId="2" applyFont="1" applyFill="1" applyBorder="1" applyAlignment="1" applyProtection="1">
      <alignment horizontal="center" vertical="center"/>
    </xf>
    <xf numFmtId="44" fontId="3" fillId="2" borderId="0" xfId="2" applyFont="1" applyFill="1" applyBorder="1" applyProtection="1"/>
    <xf numFmtId="44" fontId="3" fillId="2" borderId="0" xfId="0" applyNumberFormat="1" applyFont="1" applyFill="1" applyBorder="1" applyProtection="1"/>
    <xf numFmtId="44" fontId="3" fillId="2" borderId="0" xfId="2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wrapText="1"/>
    </xf>
    <xf numFmtId="174" fontId="16" fillId="8" borderId="1" xfId="0" applyNumberFormat="1" applyFont="1" applyFill="1" applyBorder="1" applyAlignment="1" applyProtection="1">
      <alignment horizontal="center" vertical="center"/>
      <protection locked="0"/>
    </xf>
    <xf numFmtId="174" fontId="16" fillId="3" borderId="1" xfId="2" applyNumberFormat="1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174" fontId="12" fillId="3" borderId="1" xfId="2" applyNumberFormat="1" applyFont="1" applyFill="1" applyBorder="1" applyAlignment="1" applyProtection="1">
      <alignment horizontal="center" vertical="center"/>
    </xf>
    <xf numFmtId="174" fontId="16" fillId="8" borderId="1" xfId="2" applyNumberFormat="1" applyFont="1" applyFill="1" applyBorder="1" applyAlignment="1" applyProtection="1">
      <alignment horizontal="center" vertical="center"/>
      <protection locked="0"/>
    </xf>
    <xf numFmtId="174" fontId="16" fillId="8" borderId="1" xfId="2" applyNumberFormat="1" applyFont="1" applyFill="1" applyBorder="1" applyAlignment="1" applyProtection="1">
      <alignment horizontal="center"/>
      <protection locked="0"/>
    </xf>
    <xf numFmtId="174" fontId="16" fillId="3" borderId="1" xfId="0" applyNumberFormat="1" applyFont="1" applyFill="1" applyBorder="1" applyAlignment="1" applyProtection="1">
      <alignment horizontal="center"/>
    </xf>
    <xf numFmtId="174" fontId="12" fillId="3" borderId="6" xfId="2" applyNumberFormat="1" applyFont="1" applyFill="1" applyBorder="1" applyAlignment="1" applyProtection="1">
      <alignment horizontal="center"/>
    </xf>
    <xf numFmtId="3" fontId="16" fillId="2" borderId="0" xfId="0" applyNumberFormat="1" applyFont="1" applyFill="1" applyBorder="1" applyAlignment="1" applyProtection="1">
      <alignment horizontal="center" vertical="center"/>
    </xf>
    <xf numFmtId="0" fontId="16" fillId="3" borderId="4" xfId="0" applyFont="1" applyFill="1" applyBorder="1" applyAlignment="1" applyProtection="1">
      <alignment horizontal="center" vertical="center"/>
    </xf>
    <xf numFmtId="3" fontId="12" fillId="2" borderId="0" xfId="0" applyNumberFormat="1" applyFont="1" applyFill="1" applyBorder="1" applyAlignment="1" applyProtection="1">
      <alignment horizontal="center" vertical="center"/>
    </xf>
    <xf numFmtId="174" fontId="17" fillId="9" borderId="1" xfId="2" applyNumberFormat="1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right" vertical="center"/>
    </xf>
    <xf numFmtId="175" fontId="17" fillId="9" borderId="1" xfId="0" applyNumberFormat="1" applyFont="1" applyFill="1" applyBorder="1" applyAlignment="1" applyProtection="1">
      <alignment horizontal="center"/>
    </xf>
    <xf numFmtId="176" fontId="17" fillId="9" borderId="1" xfId="2" applyNumberFormat="1" applyFont="1" applyFill="1" applyBorder="1" applyAlignment="1" applyProtection="1">
      <alignment horizontal="center"/>
    </xf>
    <xf numFmtId="177" fontId="16" fillId="3" borderId="1" xfId="0" applyNumberFormat="1" applyFont="1" applyFill="1" applyBorder="1" applyAlignment="1" applyProtection="1">
      <alignment horizontal="center" vertical="center"/>
    </xf>
    <xf numFmtId="178" fontId="16" fillId="3" borderId="1" xfId="0" applyNumberFormat="1" applyFont="1" applyFill="1" applyBorder="1" applyAlignment="1" applyProtection="1">
      <alignment horizontal="center" vertical="center"/>
    </xf>
    <xf numFmtId="179" fontId="16" fillId="8" borderId="1" xfId="0" applyNumberFormat="1" applyFont="1" applyFill="1" applyBorder="1" applyAlignment="1" applyProtection="1">
      <alignment horizontal="center" vertical="center"/>
      <protection locked="0"/>
    </xf>
    <xf numFmtId="180" fontId="16" fillId="8" borderId="1" xfId="0" applyNumberFormat="1" applyFont="1" applyFill="1" applyBorder="1" applyAlignment="1" applyProtection="1">
      <alignment horizontal="center" vertical="center"/>
      <protection locked="0"/>
    </xf>
    <xf numFmtId="181" fontId="16" fillId="8" borderId="1" xfId="0" applyNumberFormat="1" applyFont="1" applyFill="1" applyBorder="1" applyAlignment="1" applyProtection="1">
      <alignment horizontal="center" vertical="center"/>
      <protection locked="0"/>
    </xf>
    <xf numFmtId="182" fontId="16" fillId="8" borderId="1" xfId="0" applyNumberFormat="1" applyFont="1" applyFill="1" applyBorder="1" applyAlignment="1" applyProtection="1">
      <alignment horizontal="center" vertical="center"/>
      <protection locked="0"/>
    </xf>
    <xf numFmtId="178" fontId="16" fillId="8" borderId="1" xfId="0" applyNumberFormat="1" applyFont="1" applyFill="1" applyBorder="1" applyAlignment="1" applyProtection="1">
      <alignment horizontal="center" vertical="center"/>
      <protection locked="0"/>
    </xf>
    <xf numFmtId="183" fontId="16" fillId="3" borderId="1" xfId="0" applyNumberFormat="1" applyFont="1" applyFill="1" applyBorder="1" applyAlignment="1" applyProtection="1">
      <alignment horizontal="center" vertical="center"/>
    </xf>
    <xf numFmtId="183" fontId="16" fillId="8" borderId="1" xfId="0" applyNumberFormat="1" applyFont="1" applyFill="1" applyBorder="1" applyAlignment="1" applyProtection="1">
      <alignment horizontal="center" vertical="center"/>
      <protection locked="0"/>
    </xf>
    <xf numFmtId="184" fontId="16" fillId="8" borderId="1" xfId="0" applyNumberFormat="1" applyFont="1" applyFill="1" applyBorder="1" applyAlignment="1" applyProtection="1">
      <alignment horizontal="center" vertical="center"/>
      <protection locked="0"/>
    </xf>
    <xf numFmtId="183" fontId="12" fillId="3" borderId="1" xfId="0" applyNumberFormat="1" applyFont="1" applyFill="1" applyBorder="1" applyAlignment="1" applyProtection="1">
      <alignment horizontal="center" vertical="center"/>
    </xf>
    <xf numFmtId="184" fontId="12" fillId="3" borderId="1" xfId="0" applyNumberFormat="1" applyFont="1" applyFill="1" applyBorder="1" applyAlignment="1" applyProtection="1">
      <alignment horizontal="center" vertical="center"/>
    </xf>
    <xf numFmtId="185" fontId="16" fillId="8" borderId="1" xfId="0" applyNumberFormat="1" applyFont="1" applyFill="1" applyBorder="1" applyAlignment="1" applyProtection="1">
      <alignment horizontal="center"/>
      <protection locked="0"/>
    </xf>
    <xf numFmtId="174" fontId="16" fillId="3" borderId="1" xfId="1" applyNumberFormat="1" applyFont="1" applyFill="1" applyBorder="1" applyAlignment="1" applyProtection="1">
      <alignment horizontal="center"/>
    </xf>
    <xf numFmtId="183" fontId="16" fillId="8" borderId="1" xfId="0" applyNumberFormat="1" applyFont="1" applyFill="1" applyBorder="1" applyAlignment="1" applyProtection="1">
      <alignment horizontal="center"/>
      <protection locked="0"/>
    </xf>
    <xf numFmtId="183" fontId="16" fillId="3" borderId="1" xfId="1" applyNumberFormat="1" applyFont="1" applyFill="1" applyBorder="1" applyAlignment="1" applyProtection="1">
      <alignment horizontal="center"/>
    </xf>
    <xf numFmtId="184" fontId="16" fillId="8" borderId="1" xfId="0" applyNumberFormat="1" applyFont="1" applyFill="1" applyBorder="1" applyAlignment="1" applyProtection="1">
      <alignment horizontal="center"/>
      <protection locked="0"/>
    </xf>
    <xf numFmtId="186" fontId="16" fillId="8" borderId="1" xfId="0" applyNumberFormat="1" applyFont="1" applyFill="1" applyBorder="1" applyAlignment="1" applyProtection="1">
      <alignment horizontal="center"/>
      <protection locked="0"/>
    </xf>
    <xf numFmtId="187" fontId="16" fillId="8" borderId="1" xfId="0" applyNumberFormat="1" applyFont="1" applyFill="1" applyBorder="1" applyAlignment="1" applyProtection="1">
      <alignment horizontal="center"/>
      <protection locked="0"/>
    </xf>
    <xf numFmtId="184" fontId="17" fillId="9" borderId="1" xfId="2" applyNumberFormat="1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left" vertical="center"/>
    </xf>
    <xf numFmtId="0" fontId="8" fillId="7" borderId="1" xfId="0" applyFont="1" applyFill="1" applyBorder="1" applyAlignment="1" applyProtection="1">
      <alignment horizontal="center" vertical="center"/>
    </xf>
    <xf numFmtId="0" fontId="18" fillId="9" borderId="1" xfId="0" applyFont="1" applyFill="1" applyBorder="1" applyAlignment="1" applyProtection="1">
      <alignment horizontal="left" vertical="center"/>
    </xf>
    <xf numFmtId="49" fontId="19" fillId="8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18" xfId="0" applyFont="1" applyFill="1" applyBorder="1" applyAlignment="1" applyProtection="1">
      <alignment horizontal="center" vertical="center"/>
    </xf>
    <xf numFmtId="0" fontId="9" fillId="5" borderId="19" xfId="0" applyFont="1" applyFill="1" applyBorder="1" applyAlignment="1" applyProtection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18" fillId="9" borderId="2" xfId="0" applyFont="1" applyFill="1" applyBorder="1" applyAlignment="1" applyProtection="1">
      <alignment horizontal="left" vertical="center"/>
    </xf>
    <xf numFmtId="0" fontId="18" fillId="9" borderId="3" xfId="0" applyFont="1" applyFill="1" applyBorder="1" applyAlignment="1" applyProtection="1">
      <alignment horizontal="left" vertical="center"/>
    </xf>
    <xf numFmtId="0" fontId="16" fillId="7" borderId="2" xfId="0" applyFont="1" applyFill="1" applyBorder="1" applyAlignment="1" applyProtection="1">
      <alignment horizontal="right" vertical="center"/>
    </xf>
    <xf numFmtId="0" fontId="16" fillId="7" borderId="3" xfId="0" applyFont="1" applyFill="1" applyBorder="1" applyAlignment="1" applyProtection="1">
      <alignment horizontal="right" vertical="center"/>
    </xf>
    <xf numFmtId="0" fontId="12" fillId="4" borderId="15" xfId="0" applyFont="1" applyFill="1" applyBorder="1" applyAlignment="1" applyProtection="1">
      <alignment horizontal="right" vertical="center"/>
    </xf>
    <xf numFmtId="0" fontId="12" fillId="4" borderId="16" xfId="0" applyFont="1" applyFill="1" applyBorder="1" applyAlignment="1" applyProtection="1">
      <alignment horizontal="right" vertical="center"/>
    </xf>
    <xf numFmtId="0" fontId="16" fillId="7" borderId="1" xfId="0" applyFont="1" applyFill="1" applyBorder="1" applyAlignment="1" applyProtection="1">
      <alignment horizontal="right" vertical="center"/>
    </xf>
    <xf numFmtId="0" fontId="12" fillId="7" borderId="15" xfId="0" applyFont="1" applyFill="1" applyBorder="1" applyAlignment="1" applyProtection="1">
      <alignment horizontal="right" vertical="center"/>
    </xf>
    <xf numFmtId="0" fontId="12" fillId="7" borderId="16" xfId="0" applyFont="1" applyFill="1" applyBorder="1" applyAlignment="1" applyProtection="1">
      <alignment horizontal="right" vertical="center"/>
    </xf>
    <xf numFmtId="0" fontId="9" fillId="5" borderId="7" xfId="0" applyFont="1" applyFill="1" applyBorder="1" applyAlignment="1" applyProtection="1">
      <alignment horizontal="center" vertical="center"/>
    </xf>
    <xf numFmtId="0" fontId="9" fillId="5" borderId="8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 vertical="center"/>
    </xf>
    <xf numFmtId="0" fontId="9" fillId="5" borderId="12" xfId="0" applyFont="1" applyFill="1" applyBorder="1" applyAlignment="1" applyProtection="1">
      <alignment horizontal="center" vertical="center"/>
    </xf>
    <xf numFmtId="0" fontId="9" fillId="5" borderId="13" xfId="0" applyFont="1" applyFill="1" applyBorder="1" applyAlignment="1" applyProtection="1">
      <alignment horizontal="center" vertical="center"/>
    </xf>
    <xf numFmtId="0" fontId="9" fillId="5" borderId="14" xfId="0" applyFont="1" applyFill="1" applyBorder="1" applyAlignment="1" applyProtection="1">
      <alignment horizontal="center" vertical="center"/>
    </xf>
    <xf numFmtId="0" fontId="16" fillId="7" borderId="23" xfId="0" applyFont="1" applyFill="1" applyBorder="1" applyAlignment="1" applyProtection="1">
      <alignment horizontal="right" vertical="center"/>
    </xf>
    <xf numFmtId="0" fontId="16" fillId="7" borderId="24" xfId="0" applyFont="1" applyFill="1" applyBorder="1" applyAlignment="1" applyProtection="1">
      <alignment horizontal="right" vertical="center"/>
    </xf>
    <xf numFmtId="0" fontId="12" fillId="4" borderId="1" xfId="0" applyFont="1" applyFill="1" applyBorder="1" applyAlignment="1" applyProtection="1">
      <alignment horizontal="right" vertical="center"/>
    </xf>
    <xf numFmtId="166" fontId="14" fillId="10" borderId="15" xfId="2" applyNumberFormat="1" applyFont="1" applyFill="1" applyBorder="1" applyAlignment="1" applyProtection="1">
      <alignment horizontal="center" vertical="center" wrapText="1"/>
    </xf>
    <xf numFmtId="166" fontId="14" fillId="10" borderId="17" xfId="2" applyNumberFormat="1" applyFont="1" applyFill="1" applyBorder="1" applyAlignment="1" applyProtection="1">
      <alignment horizontal="center" vertical="center" wrapText="1"/>
    </xf>
    <xf numFmtId="166" fontId="14" fillId="10" borderId="16" xfId="2" applyNumberFormat="1" applyFont="1" applyFill="1" applyBorder="1" applyAlignment="1" applyProtection="1">
      <alignment horizontal="center" vertical="center" wrapText="1"/>
    </xf>
    <xf numFmtId="0" fontId="8" fillId="10" borderId="1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right" vertical="center"/>
    </xf>
    <xf numFmtId="0" fontId="12" fillId="7" borderId="1" xfId="0" applyFont="1" applyFill="1" applyBorder="1" applyAlignment="1" applyProtection="1">
      <alignment horizontal="right" vertical="center"/>
    </xf>
    <xf numFmtId="0" fontId="6" fillId="13" borderId="2" xfId="0" applyNumberFormat="1" applyFont="1" applyFill="1" applyBorder="1" applyAlignment="1" applyProtection="1">
      <alignment horizontal="center" vertical="center"/>
    </xf>
    <xf numFmtId="0" fontId="6" fillId="13" borderId="21" xfId="0" applyNumberFormat="1" applyFont="1" applyFill="1" applyBorder="1" applyAlignment="1" applyProtection="1">
      <alignment horizontal="center" vertical="center"/>
    </xf>
    <xf numFmtId="0" fontId="6" fillId="13" borderId="3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6" fillId="8" borderId="1" xfId="0" applyNumberFormat="1" applyFont="1" applyFill="1" applyBorder="1" applyAlignment="1" applyProtection="1">
      <alignment horizontal="center" vertical="center"/>
    </xf>
    <xf numFmtId="0" fontId="12" fillId="7" borderId="6" xfId="0" applyFont="1" applyFill="1" applyBorder="1" applyAlignment="1" applyProtection="1">
      <alignment horizontal="right" vertical="center"/>
    </xf>
    <xf numFmtId="0" fontId="10" fillId="5" borderId="18" xfId="0" applyFont="1" applyFill="1" applyBorder="1" applyAlignment="1" applyProtection="1">
      <alignment horizontal="center" vertical="center"/>
    </xf>
    <xf numFmtId="0" fontId="10" fillId="5" borderId="19" xfId="0" applyFont="1" applyFill="1" applyBorder="1" applyAlignment="1" applyProtection="1">
      <alignment horizontal="center" vertical="center"/>
    </xf>
    <xf numFmtId="0" fontId="10" fillId="5" borderId="20" xfId="0" applyFont="1" applyFill="1" applyBorder="1" applyAlignment="1" applyProtection="1">
      <alignment horizontal="center" vertical="center"/>
    </xf>
    <xf numFmtId="0" fontId="10" fillId="11" borderId="18" xfId="0" applyFont="1" applyFill="1" applyBorder="1" applyAlignment="1" applyProtection="1">
      <alignment horizontal="center" vertical="center"/>
    </xf>
    <xf numFmtId="0" fontId="10" fillId="11" borderId="19" xfId="0" applyFont="1" applyFill="1" applyBorder="1" applyAlignment="1" applyProtection="1">
      <alignment horizontal="center" vertical="center"/>
    </xf>
    <xf numFmtId="0" fontId="10" fillId="11" borderId="20" xfId="0" applyFont="1" applyFill="1" applyBorder="1" applyAlignment="1" applyProtection="1">
      <alignment horizontal="center" vertical="center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/>
    </xf>
    <xf numFmtId="0" fontId="5" fillId="14" borderId="18" xfId="0" applyFont="1" applyFill="1" applyBorder="1" applyAlignment="1" applyProtection="1">
      <alignment horizontal="center" vertical="center"/>
    </xf>
    <xf numFmtId="0" fontId="5" fillId="14" borderId="19" xfId="0" applyFont="1" applyFill="1" applyBorder="1" applyAlignment="1" applyProtection="1">
      <alignment horizontal="center" vertical="center"/>
    </xf>
    <xf numFmtId="0" fontId="5" fillId="14" borderId="20" xfId="0" applyFont="1" applyFill="1" applyBorder="1" applyAlignment="1" applyProtection="1">
      <alignment horizontal="center" vertical="center"/>
    </xf>
    <xf numFmtId="0" fontId="12" fillId="14" borderId="1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5" fillId="5" borderId="7" xfId="0" applyFont="1" applyFill="1" applyBorder="1" applyAlignment="1" applyProtection="1">
      <alignment horizontal="left" vertical="center" wrapText="1"/>
    </xf>
    <xf numFmtId="0" fontId="5" fillId="5" borderId="8" xfId="0" applyFont="1" applyFill="1" applyBorder="1" applyAlignment="1" applyProtection="1">
      <alignment horizontal="left" vertical="center" wrapText="1"/>
    </xf>
    <xf numFmtId="0" fontId="5" fillId="5" borderId="9" xfId="0" applyFont="1" applyFill="1" applyBorder="1" applyAlignment="1" applyProtection="1">
      <alignment horizontal="left" vertical="center" wrapText="1"/>
    </xf>
    <xf numFmtId="0" fontId="5" fillId="5" borderId="10" xfId="0" applyFont="1" applyFill="1" applyBorder="1" applyAlignment="1" applyProtection="1">
      <alignment horizontal="left" vertical="center" wrapText="1"/>
    </xf>
    <xf numFmtId="0" fontId="5" fillId="5" borderId="0" xfId="0" applyFont="1" applyFill="1" applyBorder="1" applyAlignment="1" applyProtection="1">
      <alignment horizontal="left" vertical="center" wrapText="1"/>
    </xf>
    <xf numFmtId="0" fontId="5" fillId="5" borderId="11" xfId="0" applyFont="1" applyFill="1" applyBorder="1" applyAlignment="1" applyProtection="1">
      <alignment horizontal="left" vertical="center" wrapText="1"/>
    </xf>
    <xf numFmtId="0" fontId="5" fillId="5" borderId="12" xfId="0" applyFont="1" applyFill="1" applyBorder="1" applyAlignment="1" applyProtection="1">
      <alignment horizontal="left" vertical="center" wrapText="1"/>
    </xf>
    <xf numFmtId="0" fontId="5" fillId="5" borderId="13" xfId="0" applyFont="1" applyFill="1" applyBorder="1" applyAlignment="1" applyProtection="1">
      <alignment horizontal="left" vertical="center" wrapText="1"/>
    </xf>
    <xf numFmtId="0" fontId="5" fillId="5" borderId="14" xfId="0" applyFont="1" applyFill="1" applyBorder="1" applyAlignment="1" applyProtection="1">
      <alignment horizontal="left" vertical="center" wrapText="1"/>
    </xf>
    <xf numFmtId="0" fontId="5" fillId="5" borderId="18" xfId="0" applyFont="1" applyFill="1" applyBorder="1" applyAlignment="1" applyProtection="1">
      <alignment horizontal="center" vertical="center"/>
    </xf>
    <xf numFmtId="0" fontId="5" fillId="5" borderId="19" xfId="0" applyFont="1" applyFill="1" applyBorder="1" applyAlignment="1" applyProtection="1">
      <alignment horizontal="center" vertical="center"/>
    </xf>
    <xf numFmtId="0" fontId="5" fillId="5" borderId="20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6" fillId="8" borderId="2" xfId="0" applyNumberFormat="1" applyFont="1" applyFill="1" applyBorder="1" applyAlignment="1" applyProtection="1">
      <alignment horizontal="center" vertical="center"/>
    </xf>
    <xf numFmtId="0" fontId="6" fillId="8" borderId="21" xfId="0" applyNumberFormat="1" applyFont="1" applyFill="1" applyBorder="1" applyAlignment="1" applyProtection="1">
      <alignment horizontal="center" vertical="center"/>
    </xf>
    <xf numFmtId="0" fontId="6" fillId="8" borderId="3" xfId="0" applyNumberFormat="1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2" borderId="11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3" fillId="8" borderId="4" xfId="0" applyFont="1" applyFill="1" applyBorder="1" applyProtection="1">
      <protection locked="0"/>
    </xf>
    <xf numFmtId="0" fontId="3" fillId="8" borderId="6" xfId="0" applyFont="1" applyFill="1" applyBorder="1" applyProtection="1">
      <protection locked="0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right" vertical="center" wrapText="1"/>
    </xf>
    <xf numFmtId="0" fontId="6" fillId="7" borderId="6" xfId="0" applyFont="1" applyFill="1" applyBorder="1" applyAlignment="1" applyProtection="1">
      <alignment horizontal="right" vertical="center"/>
    </xf>
    <xf numFmtId="0" fontId="8" fillId="5" borderId="1" xfId="0" applyFont="1" applyFill="1" applyBorder="1" applyAlignment="1" applyProtection="1">
      <alignment horizontal="left" vertical="center"/>
    </xf>
    <xf numFmtId="15" fontId="6" fillId="8" borderId="1" xfId="0" applyNumberFormat="1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0" fillId="8" borderId="4" xfId="0" applyFill="1" applyBorder="1" applyProtection="1">
      <protection locked="0"/>
    </xf>
    <xf numFmtId="0" fontId="0" fillId="8" borderId="6" xfId="0" applyFill="1" applyBorder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B8CCE4"/>
      <color rgb="FFD5D0B5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Ordering Cycle Time, Sustaining Measures</a:t>
            </a:r>
            <a:r>
              <a:rPr lang="en-US" baseline="0"/>
              <a:t>  - Carman Home Care </a:t>
            </a:r>
            <a:r>
              <a:rPr lang="en-US"/>
              <a:t>X-Chart</a:t>
            </a:r>
          </a:p>
        </c:rich>
      </c:tx>
      <c:layout>
        <c:manualLayout>
          <c:xMode val="edge"/>
          <c:yMode val="edge"/>
          <c:x val="0.45676058025091432"/>
          <c:y val="2.702702702702708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UCL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[1]!PlotXAxis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strCache>
            </c:strRef>
          </c:cat>
          <c:val>
            <c:numRef>
              <c:f>[1]!PlotXUCL</c:f>
              <c:numCache>
                <c:formatCode>General</c:formatCode>
                <c:ptCount val="12"/>
                <c:pt idx="0">
                  <c:v>74.267666666666727</c:v>
                </c:pt>
                <c:pt idx="1">
                  <c:v>74.267666666666727</c:v>
                </c:pt>
                <c:pt idx="2">
                  <c:v>74.267666666666727</c:v>
                </c:pt>
                <c:pt idx="4">
                  <c:v>51.691800000000008</c:v>
                </c:pt>
                <c:pt idx="5">
                  <c:v>51.691800000000008</c:v>
                </c:pt>
                <c:pt idx="6">
                  <c:v>51.691800000000008</c:v>
                </c:pt>
                <c:pt idx="7">
                  <c:v>51.691800000000008</c:v>
                </c:pt>
                <c:pt idx="9">
                  <c:v>18.921666666666667</c:v>
                </c:pt>
                <c:pt idx="10">
                  <c:v>18.921666666666667</c:v>
                </c:pt>
                <c:pt idx="11">
                  <c:v>18.921666666666667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C-427B-870E-29806D59B069}"/>
            </c:ext>
          </c:extLst>
        </c:ser>
        <c:ser>
          <c:idx val="1"/>
          <c:order val="1"/>
          <c:tx>
            <c:v>Average</c:v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[1]!PlotXAxis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strCache>
            </c:strRef>
          </c:cat>
          <c:val>
            <c:numRef>
              <c:f>[1]!PlotXAve</c:f>
              <c:numCache>
                <c:formatCode>General</c:formatCode>
                <c:ptCount val="12"/>
                <c:pt idx="0">
                  <c:v>41.416666666666536</c:v>
                </c:pt>
                <c:pt idx="1">
                  <c:v>41.416666666666536</c:v>
                </c:pt>
                <c:pt idx="2">
                  <c:v>41.416666666666536</c:v>
                </c:pt>
                <c:pt idx="4">
                  <c:v>17.164999999999999</c:v>
                </c:pt>
                <c:pt idx="5">
                  <c:v>17.164999999999999</c:v>
                </c:pt>
                <c:pt idx="6">
                  <c:v>17.164999999999999</c:v>
                </c:pt>
                <c:pt idx="7">
                  <c:v>17.164999999999999</c:v>
                </c:pt>
                <c:pt idx="9">
                  <c:v>10.276666666666674</c:v>
                </c:pt>
                <c:pt idx="10">
                  <c:v>10.276666666666674</c:v>
                </c:pt>
                <c:pt idx="11">
                  <c:v>10.276666666666674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C-427B-870E-29806D59B069}"/>
            </c:ext>
          </c:extLst>
        </c:ser>
        <c:ser>
          <c:idx val="2"/>
          <c:order val="2"/>
          <c:tx>
            <c:v>Data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[1]!PlotXAxis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strCache>
            </c:strRef>
          </c:cat>
          <c:val>
            <c:numRef>
              <c:f>[1]!PlotXData</c:f>
              <c:numCache>
                <c:formatCode>General</c:formatCode>
                <c:ptCount val="12"/>
                <c:pt idx="0">
                  <c:v>34.75</c:v>
                </c:pt>
                <c:pt idx="1">
                  <c:v>49.65</c:v>
                </c:pt>
                <c:pt idx="2">
                  <c:v>39.85</c:v>
                </c:pt>
                <c:pt idx="4">
                  <c:v>30.279999999999987</c:v>
                </c:pt>
                <c:pt idx="5">
                  <c:v>5.38</c:v>
                </c:pt>
                <c:pt idx="6">
                  <c:v>13.58</c:v>
                </c:pt>
                <c:pt idx="7">
                  <c:v>19.420000000000002</c:v>
                </c:pt>
                <c:pt idx="9">
                  <c:v>6.25</c:v>
                </c:pt>
                <c:pt idx="10">
                  <c:v>11.83</c:v>
                </c:pt>
                <c:pt idx="11">
                  <c:v>12.75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8C-427B-870E-29806D59B069}"/>
            </c:ext>
          </c:extLst>
        </c:ser>
        <c:ser>
          <c:idx val="3"/>
          <c:order val="3"/>
          <c:tx>
            <c:v>LCL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[1]!PlotXAxis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strCache>
            </c:strRef>
          </c:cat>
          <c:val>
            <c:numRef>
              <c:f>[1]!PlotXLCL</c:f>
              <c:numCache>
                <c:formatCode>General</c:formatCode>
                <c:ptCount val="12"/>
                <c:pt idx="0">
                  <c:v>8.5656666666666812</c:v>
                </c:pt>
                <c:pt idx="1">
                  <c:v>8.5656666666666812</c:v>
                </c:pt>
                <c:pt idx="2">
                  <c:v>8.5656666666666812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1.6316666666666659</c:v>
                </c:pt>
                <c:pt idx="10">
                  <c:v>1.6316666666666659</c:v>
                </c:pt>
                <c:pt idx="11">
                  <c:v>1.6316666666666659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8C-427B-870E-29806D59B069}"/>
            </c:ext>
          </c:extLst>
        </c:ser>
        <c:ser>
          <c:idx val="4"/>
          <c:order val="4"/>
          <c:tx>
            <c:v>1</c:v>
          </c:tx>
          <c:spPr>
            <a:ln>
              <a:noFill/>
            </a:ln>
          </c:spPr>
          <c:marker>
            <c:symbol val="none"/>
          </c:marker>
          <c:dLbls>
            <c:spPr>
              <a:ln>
                <a:solidFill>
                  <a:srgbClr val="FF0000"/>
                </a:solidFill>
              </a:ln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[1]!PlotXAxis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strCache>
            </c:strRef>
          </c:cat>
          <c:val>
            <c:numRef>
              <c:f>[1]!xTest1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8C-427B-870E-29806D59B069}"/>
            </c:ext>
          </c:extLst>
        </c:ser>
        <c:ser>
          <c:idx val="5"/>
          <c:order val="5"/>
          <c:tx>
            <c:v>2</c:v>
          </c:tx>
          <c:spPr>
            <a:ln>
              <a:noFill/>
            </a:ln>
          </c:spPr>
          <c:marker>
            <c:symbol val="none"/>
          </c:marker>
          <c:dLbls>
            <c:spPr>
              <a:ln>
                <a:solidFill>
                  <a:srgbClr val="FF0000"/>
                </a:solidFill>
              </a:ln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[1]!PlotXAxis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strCache>
            </c:strRef>
          </c:cat>
          <c:val>
            <c:numRef>
              <c:f>[1]!xTest2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8C-427B-870E-29806D59B069}"/>
            </c:ext>
          </c:extLst>
        </c:ser>
        <c:ser>
          <c:idx val="6"/>
          <c:order val="6"/>
          <c:tx>
            <c:v>3</c:v>
          </c:tx>
          <c:spPr>
            <a:ln>
              <a:noFill/>
            </a:ln>
          </c:spPr>
          <c:marker>
            <c:symbol val="none"/>
          </c:marker>
          <c:dLbls>
            <c:spPr>
              <a:ln>
                <a:solidFill>
                  <a:srgbClr val="FF0000"/>
                </a:solidFill>
              </a:ln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[1]!PlotXAxis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strCache>
            </c:strRef>
          </c:cat>
          <c:val>
            <c:numRef>
              <c:f>[1]!xTest3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8C-427B-870E-29806D59B069}"/>
            </c:ext>
          </c:extLst>
        </c:ser>
        <c:ser>
          <c:idx val="7"/>
          <c:order val="7"/>
          <c:tx>
            <c:v>4</c:v>
          </c:tx>
          <c:spPr>
            <a:ln>
              <a:noFill/>
            </a:ln>
          </c:spPr>
          <c:marker>
            <c:symbol val="none"/>
          </c:marker>
          <c:dLbls>
            <c:spPr>
              <a:ln>
                <a:solidFill>
                  <a:srgbClr val="FF0000"/>
                </a:solidFill>
              </a:ln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[1]!PlotXAxis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strCache>
            </c:strRef>
          </c:cat>
          <c:val>
            <c:numRef>
              <c:f>[1]!xTest4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8C-427B-870E-29806D59B069}"/>
            </c:ext>
          </c:extLst>
        </c:ser>
        <c:ser>
          <c:idx val="8"/>
          <c:order val="8"/>
          <c:tx>
            <c:v>5</c:v>
          </c:tx>
          <c:spPr>
            <a:ln>
              <a:noFill/>
            </a:ln>
          </c:spPr>
          <c:marker>
            <c:symbol val="none"/>
          </c:marker>
          <c:dLbls>
            <c:spPr>
              <a:ln>
                <a:solidFill>
                  <a:srgbClr val="FF0000"/>
                </a:solidFill>
              </a:ln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[1]!PlotXAxis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strCache>
            </c:strRef>
          </c:cat>
          <c:val>
            <c:numRef>
              <c:f>[1]!xTest5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8C-427B-870E-29806D59B069}"/>
            </c:ext>
          </c:extLst>
        </c:ser>
        <c:ser>
          <c:idx val="9"/>
          <c:order val="9"/>
          <c:tx>
            <c:v>6</c:v>
          </c:tx>
          <c:spPr>
            <a:ln>
              <a:noFill/>
            </a:ln>
          </c:spPr>
          <c:marker>
            <c:symbol val="none"/>
          </c:marker>
          <c:dLbls>
            <c:spPr>
              <a:ln>
                <a:solidFill>
                  <a:srgbClr val="FF0000"/>
                </a:solidFill>
              </a:ln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[1]!PlotXAxis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strCache>
            </c:strRef>
          </c:cat>
          <c:val>
            <c:numRef>
              <c:f>[1]!xTest6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D8C-427B-870E-29806D59B069}"/>
            </c:ext>
          </c:extLst>
        </c:ser>
        <c:ser>
          <c:idx val="10"/>
          <c:order val="10"/>
          <c:tx>
            <c:v>7</c:v>
          </c:tx>
          <c:spPr>
            <a:ln>
              <a:noFill/>
            </a:ln>
          </c:spPr>
          <c:marker>
            <c:symbol val="none"/>
          </c:marker>
          <c:dLbls>
            <c:spPr>
              <a:ln>
                <a:solidFill>
                  <a:srgbClr val="FF0000"/>
                </a:solidFill>
              </a:ln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[1]!PlotXAxis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strCache>
            </c:strRef>
          </c:cat>
          <c:val>
            <c:numRef>
              <c:f>[1]!xTest7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8C-427B-870E-29806D59B069}"/>
            </c:ext>
          </c:extLst>
        </c:ser>
        <c:ser>
          <c:idx val="11"/>
          <c:order val="11"/>
          <c:tx>
            <c:v>8</c:v>
          </c:tx>
          <c:spPr>
            <a:ln>
              <a:noFill/>
            </a:ln>
          </c:spPr>
          <c:marker>
            <c:symbol val="none"/>
          </c:marker>
          <c:dLbls>
            <c:spPr>
              <a:ln>
                <a:solidFill>
                  <a:srgbClr val="FF0000"/>
                </a:solidFill>
              </a:ln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[1]!PlotXAxis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strCache>
            </c:strRef>
          </c:cat>
          <c:val>
            <c:numRef>
              <c:f>[1]!xTest8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8C-427B-870E-29806D59B069}"/>
            </c:ext>
          </c:extLst>
        </c:ser>
        <c:ser>
          <c:idx val="12"/>
          <c:order val="12"/>
          <c:tx>
            <c:v>+2 SD</c:v>
          </c:tx>
          <c:spPr>
            <a:ln w="127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[1]!PlotXAxis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strCache>
            </c:strRef>
          </c:cat>
          <c:val>
            <c:numRef>
              <c:f>[1]!PlotPSD2</c:f>
              <c:numCache>
                <c:formatCode>General</c:formatCode>
                <c:ptCount val="12"/>
                <c:pt idx="0">
                  <c:v>63.317333333333295</c:v>
                </c:pt>
                <c:pt idx="1">
                  <c:v>63.317333333333295</c:v>
                </c:pt>
                <c:pt idx="2">
                  <c:v>63.317333333333295</c:v>
                </c:pt>
                <c:pt idx="4">
                  <c:v>40.18286666666657</c:v>
                </c:pt>
                <c:pt idx="5">
                  <c:v>40.18286666666657</c:v>
                </c:pt>
                <c:pt idx="6">
                  <c:v>40.18286666666657</c:v>
                </c:pt>
                <c:pt idx="7">
                  <c:v>40.18286666666657</c:v>
                </c:pt>
                <c:pt idx="9">
                  <c:v>16.04</c:v>
                </c:pt>
                <c:pt idx="10">
                  <c:v>16.04</c:v>
                </c:pt>
                <c:pt idx="11">
                  <c:v>16.04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8C-427B-870E-29806D59B069}"/>
            </c:ext>
          </c:extLst>
        </c:ser>
        <c:ser>
          <c:idx val="13"/>
          <c:order val="13"/>
          <c:tx>
            <c:v>+1 SD</c:v>
          </c:tx>
          <c:spPr>
            <a:ln w="12700">
              <a:solidFill>
                <a:schemeClr val="accent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[1]!PlotXAxis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strCache>
            </c:strRef>
          </c:cat>
          <c:val>
            <c:numRef>
              <c:f>[1]!PlotPSD1</c:f>
              <c:numCache>
                <c:formatCode>General</c:formatCode>
                <c:ptCount val="12"/>
                <c:pt idx="0">
                  <c:v>52.367000000000004</c:v>
                </c:pt>
                <c:pt idx="1">
                  <c:v>52.367000000000004</c:v>
                </c:pt>
                <c:pt idx="2">
                  <c:v>52.367000000000004</c:v>
                </c:pt>
                <c:pt idx="4">
                  <c:v>28.673933333333309</c:v>
                </c:pt>
                <c:pt idx="5">
                  <c:v>28.673933333333309</c:v>
                </c:pt>
                <c:pt idx="6">
                  <c:v>28.673933333333309</c:v>
                </c:pt>
                <c:pt idx="7">
                  <c:v>28.673933333333309</c:v>
                </c:pt>
                <c:pt idx="9">
                  <c:v>13.158333333333333</c:v>
                </c:pt>
                <c:pt idx="10">
                  <c:v>13.158333333333333</c:v>
                </c:pt>
                <c:pt idx="11">
                  <c:v>13.158333333333333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D8C-427B-870E-29806D59B069}"/>
            </c:ext>
          </c:extLst>
        </c:ser>
        <c:ser>
          <c:idx val="14"/>
          <c:order val="14"/>
          <c:tx>
            <c:v>-1 SD</c:v>
          </c:tx>
          <c:spPr>
            <a:ln w="12700">
              <a:solidFill>
                <a:schemeClr val="accent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[1]!PlotXAxis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strCache>
            </c:strRef>
          </c:cat>
          <c:val>
            <c:numRef>
              <c:f>[1]!PlotNSD1</c:f>
              <c:numCache>
                <c:formatCode>General</c:formatCode>
                <c:ptCount val="12"/>
                <c:pt idx="0">
                  <c:v>30.466333333333264</c:v>
                </c:pt>
                <c:pt idx="1">
                  <c:v>30.466333333333264</c:v>
                </c:pt>
                <c:pt idx="2">
                  <c:v>30.466333333333264</c:v>
                </c:pt>
                <c:pt idx="4">
                  <c:v>5.6560666666666615</c:v>
                </c:pt>
                <c:pt idx="5">
                  <c:v>5.6560666666666615</c:v>
                </c:pt>
                <c:pt idx="6">
                  <c:v>5.6560666666666615</c:v>
                </c:pt>
                <c:pt idx="7">
                  <c:v>5.6560666666666615</c:v>
                </c:pt>
                <c:pt idx="9">
                  <c:v>7.3949999999999916</c:v>
                </c:pt>
                <c:pt idx="10">
                  <c:v>7.3949999999999916</c:v>
                </c:pt>
                <c:pt idx="11">
                  <c:v>7.3949999999999916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D8C-427B-870E-29806D59B069}"/>
            </c:ext>
          </c:extLst>
        </c:ser>
        <c:ser>
          <c:idx val="15"/>
          <c:order val="15"/>
          <c:tx>
            <c:v>-2 SD</c:v>
          </c:tx>
          <c:spPr>
            <a:ln w="127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[1]!PlotXAxis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strCache>
            </c:strRef>
          </c:cat>
          <c:val>
            <c:numRef>
              <c:f>[1]!PlotNSD2</c:f>
              <c:numCache>
                <c:formatCode>General</c:formatCode>
                <c:ptCount val="12"/>
                <c:pt idx="0">
                  <c:v>19.516000000000005</c:v>
                </c:pt>
                <c:pt idx="1">
                  <c:v>19.516000000000005</c:v>
                </c:pt>
                <c:pt idx="2">
                  <c:v>19.516000000000005</c:v>
                </c:pt>
                <c:pt idx="4">
                  <c:v>-5.8528666666666691</c:v>
                </c:pt>
                <c:pt idx="5">
                  <c:v>-5.8528666666666691</c:v>
                </c:pt>
                <c:pt idx="6">
                  <c:v>-5.8528666666666691</c:v>
                </c:pt>
                <c:pt idx="7">
                  <c:v>-5.8528666666666691</c:v>
                </c:pt>
                <c:pt idx="9">
                  <c:v>4.5133333333333372</c:v>
                </c:pt>
                <c:pt idx="10">
                  <c:v>4.5133333333333372</c:v>
                </c:pt>
                <c:pt idx="11">
                  <c:v>4.5133333333333372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8C-427B-870E-29806D59B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259984"/>
        <c:axId val="596260376"/>
      </c:lineChart>
      <c:catAx>
        <c:axId val="596259984"/>
        <c:scaling>
          <c:orientation val="minMax"/>
        </c:scaling>
        <c:delete val="0"/>
        <c:axPos val="b"/>
        <c:title>
          <c:tx>
            <c:strRef>
              <c:f>'[2]Sustaining Measures XmR'!$H$35</c:f>
              <c:strCache>
                <c:ptCount val="1"/>
                <c:pt idx="0">
                  <c:v>Observation</c:v>
                </c:pt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crossAx val="596260376"/>
        <c:crosses val="autoZero"/>
        <c:auto val="1"/>
        <c:lblAlgn val="ctr"/>
        <c:lblOffset val="100"/>
        <c:noMultiLvlLbl val="0"/>
      </c:catAx>
      <c:valAx>
        <c:axId val="596260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strRef>
              <c:f>'[2]Sustaining Measures XmR'!$H$28</c:f>
              <c:strCache>
                <c:ptCount val="1"/>
                <c:pt idx="0">
                  <c:v>Data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596259984"/>
        <c:crosses val="autoZero"/>
        <c:crossBetween val="between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overlay val="0"/>
    </c:legend>
    <c:plotVisOnly val="0"/>
    <c:dispBlanksAs val="gap"/>
    <c:showDLblsOverMax val="0"/>
  </c:chart>
  <c:spPr>
    <a:solidFill>
      <a:srgbClr val="CFC8EF"/>
    </a:solidFill>
  </c:sp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RN Bundle Cycle Time,</a:t>
            </a:r>
            <a:r>
              <a:rPr lang="en-US" baseline="0"/>
              <a:t> Sustaining Measures</a:t>
            </a:r>
            <a:r>
              <a:rPr lang="en-US"/>
              <a:t> - Carman Home CareX-Chart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UCL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[1]!PlotXAxis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strCache>
            </c:strRef>
          </c:cat>
          <c:val>
            <c:numRef>
              <c:f>[1]!PlotXUCL</c:f>
              <c:numCache>
                <c:formatCode>General</c:formatCode>
                <c:ptCount val="30"/>
                <c:pt idx="0">
                  <c:v>9.3908500000000004</c:v>
                </c:pt>
                <c:pt idx="1">
                  <c:v>9.3908500000000004</c:v>
                </c:pt>
                <c:pt idx="2">
                  <c:v>9.3908500000000004</c:v>
                </c:pt>
                <c:pt idx="3">
                  <c:v>9.3908500000000004</c:v>
                </c:pt>
                <c:pt idx="4">
                  <c:v>9.3908500000000004</c:v>
                </c:pt>
                <c:pt idx="5">
                  <c:v>9.3908500000000004</c:v>
                </c:pt>
                <c:pt idx="6">
                  <c:v>9.3908500000000004</c:v>
                </c:pt>
                <c:pt idx="7">
                  <c:v>9.3908500000000004</c:v>
                </c:pt>
                <c:pt idx="9">
                  <c:v>4.0546483516483516</c:v>
                </c:pt>
                <c:pt idx="10">
                  <c:v>4.0546483516483516</c:v>
                </c:pt>
                <c:pt idx="11">
                  <c:v>4.0546483516483516</c:v>
                </c:pt>
                <c:pt idx="12">
                  <c:v>4.0546483516483516</c:v>
                </c:pt>
                <c:pt idx="13">
                  <c:v>4.0546483516483516</c:v>
                </c:pt>
                <c:pt idx="14">
                  <c:v>4.0546483516483516</c:v>
                </c:pt>
                <c:pt idx="15">
                  <c:v>4.0546483516483516</c:v>
                </c:pt>
                <c:pt idx="16">
                  <c:v>4.0546483516483516</c:v>
                </c:pt>
                <c:pt idx="17">
                  <c:v>4.0546483516483516</c:v>
                </c:pt>
                <c:pt idx="18">
                  <c:v>4.0546483516483516</c:v>
                </c:pt>
                <c:pt idx="19">
                  <c:v>4.0546483516483516</c:v>
                </c:pt>
                <c:pt idx="20">
                  <c:v>4.0546483516483516</c:v>
                </c:pt>
                <c:pt idx="21">
                  <c:v>4.0546483516483516</c:v>
                </c:pt>
                <c:pt idx="22">
                  <c:v>4.0546483516483516</c:v>
                </c:pt>
                <c:pt idx="24">
                  <c:v>3.939586666666667</c:v>
                </c:pt>
                <c:pt idx="25">
                  <c:v>3.939586666666667</c:v>
                </c:pt>
                <c:pt idx="26">
                  <c:v>3.939586666666667</c:v>
                </c:pt>
                <c:pt idx="27">
                  <c:v>3.939586666666667</c:v>
                </c:pt>
                <c:pt idx="28">
                  <c:v>3.939586666666667</c:v>
                </c:pt>
                <c:pt idx="29">
                  <c:v>3.939586666666667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E2-4C59-9810-694A80CF6B1D}"/>
            </c:ext>
          </c:extLst>
        </c:ser>
        <c:ser>
          <c:idx val="1"/>
          <c:order val="1"/>
          <c:tx>
            <c:v>Average</c:v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[1]!PlotXAxis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strCache>
            </c:strRef>
          </c:cat>
          <c:val>
            <c:numRef>
              <c:f>[1]!PlotXAve</c:f>
              <c:numCache>
                <c:formatCode>General</c:formatCode>
                <c:ptCount val="30"/>
                <c:pt idx="0">
                  <c:v>2.391249999999995</c:v>
                </c:pt>
                <c:pt idx="1">
                  <c:v>2.391249999999995</c:v>
                </c:pt>
                <c:pt idx="2">
                  <c:v>2.391249999999995</c:v>
                </c:pt>
                <c:pt idx="3">
                  <c:v>2.391249999999995</c:v>
                </c:pt>
                <c:pt idx="4">
                  <c:v>2.391249999999995</c:v>
                </c:pt>
                <c:pt idx="5">
                  <c:v>2.391249999999995</c:v>
                </c:pt>
                <c:pt idx="6">
                  <c:v>2.391249999999995</c:v>
                </c:pt>
                <c:pt idx="7">
                  <c:v>2.391249999999995</c:v>
                </c:pt>
                <c:pt idx="9">
                  <c:v>1.5685714285714283</c:v>
                </c:pt>
                <c:pt idx="10">
                  <c:v>1.5685714285714283</c:v>
                </c:pt>
                <c:pt idx="11">
                  <c:v>1.5685714285714283</c:v>
                </c:pt>
                <c:pt idx="12">
                  <c:v>1.5685714285714283</c:v>
                </c:pt>
                <c:pt idx="13">
                  <c:v>1.5685714285714283</c:v>
                </c:pt>
                <c:pt idx="14">
                  <c:v>1.5685714285714283</c:v>
                </c:pt>
                <c:pt idx="15">
                  <c:v>1.5685714285714283</c:v>
                </c:pt>
                <c:pt idx="16">
                  <c:v>1.5685714285714283</c:v>
                </c:pt>
                <c:pt idx="17">
                  <c:v>1.5685714285714283</c:v>
                </c:pt>
                <c:pt idx="18">
                  <c:v>1.5685714285714283</c:v>
                </c:pt>
                <c:pt idx="19">
                  <c:v>1.5685714285714283</c:v>
                </c:pt>
                <c:pt idx="20">
                  <c:v>1.5685714285714283</c:v>
                </c:pt>
                <c:pt idx="21">
                  <c:v>1.5685714285714283</c:v>
                </c:pt>
                <c:pt idx="22">
                  <c:v>1.5685714285714283</c:v>
                </c:pt>
                <c:pt idx="24">
                  <c:v>1.6466666666666665</c:v>
                </c:pt>
                <c:pt idx="25">
                  <c:v>1.6466666666666665</c:v>
                </c:pt>
                <c:pt idx="26">
                  <c:v>1.6466666666666665</c:v>
                </c:pt>
                <c:pt idx="27">
                  <c:v>1.6466666666666665</c:v>
                </c:pt>
                <c:pt idx="28">
                  <c:v>1.6466666666666665</c:v>
                </c:pt>
                <c:pt idx="29">
                  <c:v>1.6466666666666665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2-4C59-9810-694A80CF6B1D}"/>
            </c:ext>
          </c:extLst>
        </c:ser>
        <c:ser>
          <c:idx val="2"/>
          <c:order val="2"/>
          <c:tx>
            <c:v>Data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[1]!PlotXAxis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strCache>
            </c:strRef>
          </c:cat>
          <c:val>
            <c:numRef>
              <c:f>[1]!PlotXData</c:f>
              <c:numCache>
                <c:formatCode>General</c:formatCode>
                <c:ptCount val="30"/>
                <c:pt idx="0">
                  <c:v>4.55</c:v>
                </c:pt>
                <c:pt idx="1">
                  <c:v>1.75</c:v>
                </c:pt>
                <c:pt idx="2">
                  <c:v>0.3200000000000004</c:v>
                </c:pt>
                <c:pt idx="3">
                  <c:v>6.78</c:v>
                </c:pt>
                <c:pt idx="4">
                  <c:v>1.43</c:v>
                </c:pt>
                <c:pt idx="5">
                  <c:v>0.60000000000000064</c:v>
                </c:pt>
                <c:pt idx="6">
                  <c:v>1.55</c:v>
                </c:pt>
                <c:pt idx="7">
                  <c:v>2.15</c:v>
                </c:pt>
                <c:pt idx="9">
                  <c:v>0.47000000000000008</c:v>
                </c:pt>
                <c:pt idx="10">
                  <c:v>1.33</c:v>
                </c:pt>
                <c:pt idx="11">
                  <c:v>0.85000000000000064</c:v>
                </c:pt>
                <c:pt idx="12">
                  <c:v>1.43</c:v>
                </c:pt>
                <c:pt idx="13">
                  <c:v>0.60000000000000064</c:v>
                </c:pt>
                <c:pt idx="14">
                  <c:v>0.63000000000000078</c:v>
                </c:pt>
                <c:pt idx="15">
                  <c:v>1.72</c:v>
                </c:pt>
                <c:pt idx="16">
                  <c:v>0.63000000000000078</c:v>
                </c:pt>
                <c:pt idx="17">
                  <c:v>2.4</c:v>
                </c:pt>
                <c:pt idx="18">
                  <c:v>2.38</c:v>
                </c:pt>
                <c:pt idx="19">
                  <c:v>2</c:v>
                </c:pt>
                <c:pt idx="20">
                  <c:v>0.47000000000000008</c:v>
                </c:pt>
                <c:pt idx="21">
                  <c:v>3.67</c:v>
                </c:pt>
                <c:pt idx="22">
                  <c:v>3.38</c:v>
                </c:pt>
                <c:pt idx="24">
                  <c:v>0.65000000000000091</c:v>
                </c:pt>
                <c:pt idx="25">
                  <c:v>1.02</c:v>
                </c:pt>
                <c:pt idx="26">
                  <c:v>1.42</c:v>
                </c:pt>
                <c:pt idx="27">
                  <c:v>1.62</c:v>
                </c:pt>
                <c:pt idx="28">
                  <c:v>1.1499999999999986</c:v>
                </c:pt>
                <c:pt idx="29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E2-4C59-9810-694A80CF6B1D}"/>
            </c:ext>
          </c:extLst>
        </c:ser>
        <c:ser>
          <c:idx val="3"/>
          <c:order val="3"/>
          <c:tx>
            <c:v>LCL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[1]!PlotXAxis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strCache>
            </c:strRef>
          </c:cat>
          <c:val>
            <c:numRef>
              <c:f>[1]!PlotXLCL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E2-4C59-9810-694A80CF6B1D}"/>
            </c:ext>
          </c:extLst>
        </c:ser>
        <c:ser>
          <c:idx val="4"/>
          <c:order val="4"/>
          <c:tx>
            <c:v>1</c:v>
          </c:tx>
          <c:spPr>
            <a:ln>
              <a:noFill/>
            </a:ln>
          </c:spPr>
          <c:marker>
            <c:symbol val="none"/>
          </c:marker>
          <c:dLbls>
            <c:spPr>
              <a:ln>
                <a:solidFill>
                  <a:srgbClr val="FF0000"/>
                </a:solidFill>
              </a:ln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[1]!PlotXAxis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strCache>
            </c:strRef>
          </c:cat>
          <c:val>
            <c:numRef>
              <c:f>[1]!xTest1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E2-4C59-9810-694A80CF6B1D}"/>
            </c:ext>
          </c:extLst>
        </c:ser>
        <c:ser>
          <c:idx val="5"/>
          <c:order val="5"/>
          <c:tx>
            <c:v>2</c:v>
          </c:tx>
          <c:spPr>
            <a:ln>
              <a:noFill/>
            </a:ln>
          </c:spPr>
          <c:marker>
            <c:symbol val="none"/>
          </c:marker>
          <c:dLbls>
            <c:spPr>
              <a:ln>
                <a:solidFill>
                  <a:srgbClr val="FF0000"/>
                </a:solidFill>
              </a:ln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[1]!PlotXAxis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strCache>
            </c:strRef>
          </c:cat>
          <c:val>
            <c:numRef>
              <c:f>[1]!xTest2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E2-4C59-9810-694A80CF6B1D}"/>
            </c:ext>
          </c:extLst>
        </c:ser>
        <c:ser>
          <c:idx val="6"/>
          <c:order val="6"/>
          <c:tx>
            <c:v>3</c:v>
          </c:tx>
          <c:spPr>
            <a:ln>
              <a:noFill/>
            </a:ln>
          </c:spPr>
          <c:marker>
            <c:symbol val="none"/>
          </c:marker>
          <c:dLbls>
            <c:spPr>
              <a:ln>
                <a:solidFill>
                  <a:srgbClr val="FF0000"/>
                </a:solidFill>
              </a:ln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[1]!PlotXAxis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strCache>
            </c:strRef>
          </c:cat>
          <c:val>
            <c:numRef>
              <c:f>[1]!xTest3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E2-4C59-9810-694A80CF6B1D}"/>
            </c:ext>
          </c:extLst>
        </c:ser>
        <c:ser>
          <c:idx val="7"/>
          <c:order val="7"/>
          <c:tx>
            <c:v>4</c:v>
          </c:tx>
          <c:spPr>
            <a:ln>
              <a:noFill/>
            </a:ln>
          </c:spPr>
          <c:marker>
            <c:symbol val="none"/>
          </c:marker>
          <c:dLbls>
            <c:spPr>
              <a:ln>
                <a:solidFill>
                  <a:srgbClr val="FF0000"/>
                </a:solidFill>
              </a:ln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[1]!PlotXAxis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strCache>
            </c:strRef>
          </c:cat>
          <c:val>
            <c:numRef>
              <c:f>[1]!xTest4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E2-4C59-9810-694A80CF6B1D}"/>
            </c:ext>
          </c:extLst>
        </c:ser>
        <c:ser>
          <c:idx val="8"/>
          <c:order val="8"/>
          <c:tx>
            <c:v>5</c:v>
          </c:tx>
          <c:spPr>
            <a:ln>
              <a:noFill/>
            </a:ln>
          </c:spPr>
          <c:marker>
            <c:symbol val="none"/>
          </c:marker>
          <c:dLbls>
            <c:spPr>
              <a:ln>
                <a:solidFill>
                  <a:srgbClr val="FF0000"/>
                </a:solidFill>
              </a:ln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[1]!PlotXAxis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strCache>
            </c:strRef>
          </c:cat>
          <c:val>
            <c:numRef>
              <c:f>[1]!xTest5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3.38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E2-4C59-9810-694A80CF6B1D}"/>
            </c:ext>
          </c:extLst>
        </c:ser>
        <c:ser>
          <c:idx val="9"/>
          <c:order val="9"/>
          <c:tx>
            <c:v>6</c:v>
          </c:tx>
          <c:spPr>
            <a:ln>
              <a:noFill/>
            </a:ln>
          </c:spPr>
          <c:marker>
            <c:symbol val="none"/>
          </c:marker>
          <c:dLbls>
            <c:spPr>
              <a:ln>
                <a:solidFill>
                  <a:srgbClr val="FF0000"/>
                </a:solidFill>
              </a:ln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[1]!PlotXAxis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strCache>
            </c:strRef>
          </c:cat>
          <c:val>
            <c:numRef>
              <c:f>[1]!xTest6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E2-4C59-9810-694A80CF6B1D}"/>
            </c:ext>
          </c:extLst>
        </c:ser>
        <c:ser>
          <c:idx val="10"/>
          <c:order val="10"/>
          <c:tx>
            <c:v>7</c:v>
          </c:tx>
          <c:spPr>
            <a:ln>
              <a:noFill/>
            </a:ln>
          </c:spPr>
          <c:marker>
            <c:symbol val="none"/>
          </c:marker>
          <c:dLbls>
            <c:spPr>
              <a:ln>
                <a:solidFill>
                  <a:srgbClr val="FF0000"/>
                </a:solidFill>
              </a:ln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[1]!PlotXAxis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strCache>
            </c:strRef>
          </c:cat>
          <c:val>
            <c:numRef>
              <c:f>[1]!xTest7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E2-4C59-9810-694A80CF6B1D}"/>
            </c:ext>
          </c:extLst>
        </c:ser>
        <c:ser>
          <c:idx val="11"/>
          <c:order val="11"/>
          <c:tx>
            <c:v>8</c:v>
          </c:tx>
          <c:spPr>
            <a:ln>
              <a:noFill/>
            </a:ln>
          </c:spPr>
          <c:marker>
            <c:symbol val="none"/>
          </c:marker>
          <c:dLbls>
            <c:spPr>
              <a:ln>
                <a:solidFill>
                  <a:srgbClr val="FF0000"/>
                </a:solidFill>
              </a:ln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[1]!PlotXAxis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strCache>
            </c:strRef>
          </c:cat>
          <c:val>
            <c:numRef>
              <c:f>[1]!xTest8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E2-4C59-9810-694A80CF6B1D}"/>
            </c:ext>
          </c:extLst>
        </c:ser>
        <c:ser>
          <c:idx val="12"/>
          <c:order val="12"/>
          <c:tx>
            <c:v>+2 SD</c:v>
          </c:tx>
          <c:spPr>
            <a:ln w="127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[1]!PlotXAxis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strCache>
            </c:strRef>
          </c:cat>
          <c:val>
            <c:numRef>
              <c:f>[1]!PlotPSD2</c:f>
              <c:numCache>
                <c:formatCode>General</c:formatCode>
                <c:ptCount val="30"/>
                <c:pt idx="0">
                  <c:v>7.0576500000000006</c:v>
                </c:pt>
                <c:pt idx="1">
                  <c:v>7.0576500000000006</c:v>
                </c:pt>
                <c:pt idx="2">
                  <c:v>7.0576500000000006</c:v>
                </c:pt>
                <c:pt idx="3">
                  <c:v>7.0576500000000006</c:v>
                </c:pt>
                <c:pt idx="4">
                  <c:v>7.0576500000000006</c:v>
                </c:pt>
                <c:pt idx="5">
                  <c:v>7.0576500000000006</c:v>
                </c:pt>
                <c:pt idx="6">
                  <c:v>7.0576500000000006</c:v>
                </c:pt>
                <c:pt idx="7">
                  <c:v>7.0576500000000006</c:v>
                </c:pt>
                <c:pt idx="9">
                  <c:v>3.2259560439560442</c:v>
                </c:pt>
                <c:pt idx="10">
                  <c:v>3.2259560439560442</c:v>
                </c:pt>
                <c:pt idx="11">
                  <c:v>3.2259560439560442</c:v>
                </c:pt>
                <c:pt idx="12">
                  <c:v>3.2259560439560442</c:v>
                </c:pt>
                <c:pt idx="13">
                  <c:v>3.2259560439560442</c:v>
                </c:pt>
                <c:pt idx="14">
                  <c:v>3.2259560439560442</c:v>
                </c:pt>
                <c:pt idx="15">
                  <c:v>3.2259560439560442</c:v>
                </c:pt>
                <c:pt idx="16">
                  <c:v>3.2259560439560442</c:v>
                </c:pt>
                <c:pt idx="17">
                  <c:v>3.2259560439560442</c:v>
                </c:pt>
                <c:pt idx="18">
                  <c:v>3.2259560439560442</c:v>
                </c:pt>
                <c:pt idx="19">
                  <c:v>3.2259560439560442</c:v>
                </c:pt>
                <c:pt idx="20">
                  <c:v>3.2259560439560442</c:v>
                </c:pt>
                <c:pt idx="21">
                  <c:v>3.2259560439560442</c:v>
                </c:pt>
                <c:pt idx="22">
                  <c:v>3.2259560439560442</c:v>
                </c:pt>
                <c:pt idx="24">
                  <c:v>3.1752799999999977</c:v>
                </c:pt>
                <c:pt idx="25">
                  <c:v>3.1752799999999977</c:v>
                </c:pt>
                <c:pt idx="26">
                  <c:v>3.1752799999999977</c:v>
                </c:pt>
                <c:pt idx="27">
                  <c:v>3.1752799999999977</c:v>
                </c:pt>
                <c:pt idx="28">
                  <c:v>3.1752799999999977</c:v>
                </c:pt>
                <c:pt idx="29">
                  <c:v>3.1752799999999977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E2-4C59-9810-694A80CF6B1D}"/>
            </c:ext>
          </c:extLst>
        </c:ser>
        <c:ser>
          <c:idx val="13"/>
          <c:order val="13"/>
          <c:tx>
            <c:v>+1 SD</c:v>
          </c:tx>
          <c:spPr>
            <a:ln w="12700">
              <a:solidFill>
                <a:schemeClr val="accent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[1]!PlotXAxis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strCache>
            </c:strRef>
          </c:cat>
          <c:val>
            <c:numRef>
              <c:f>[1]!PlotPSD1</c:f>
              <c:numCache>
                <c:formatCode>General</c:formatCode>
                <c:ptCount val="30"/>
                <c:pt idx="0">
                  <c:v>4.7244499999999965</c:v>
                </c:pt>
                <c:pt idx="1">
                  <c:v>4.7244499999999965</c:v>
                </c:pt>
                <c:pt idx="2">
                  <c:v>4.7244499999999965</c:v>
                </c:pt>
                <c:pt idx="3">
                  <c:v>4.7244499999999965</c:v>
                </c:pt>
                <c:pt idx="4">
                  <c:v>4.7244499999999965</c:v>
                </c:pt>
                <c:pt idx="5">
                  <c:v>4.7244499999999965</c:v>
                </c:pt>
                <c:pt idx="6">
                  <c:v>4.7244499999999965</c:v>
                </c:pt>
                <c:pt idx="7">
                  <c:v>4.7244499999999965</c:v>
                </c:pt>
                <c:pt idx="9">
                  <c:v>2.3972637362637337</c:v>
                </c:pt>
                <c:pt idx="10">
                  <c:v>2.3972637362637337</c:v>
                </c:pt>
                <c:pt idx="11">
                  <c:v>2.3972637362637337</c:v>
                </c:pt>
                <c:pt idx="12">
                  <c:v>2.3972637362637337</c:v>
                </c:pt>
                <c:pt idx="13">
                  <c:v>2.3972637362637337</c:v>
                </c:pt>
                <c:pt idx="14">
                  <c:v>2.3972637362637337</c:v>
                </c:pt>
                <c:pt idx="15">
                  <c:v>2.3972637362637337</c:v>
                </c:pt>
                <c:pt idx="16">
                  <c:v>2.3972637362637337</c:v>
                </c:pt>
                <c:pt idx="17">
                  <c:v>2.3972637362637337</c:v>
                </c:pt>
                <c:pt idx="18">
                  <c:v>2.3972637362637337</c:v>
                </c:pt>
                <c:pt idx="19">
                  <c:v>2.3972637362637337</c:v>
                </c:pt>
                <c:pt idx="20">
                  <c:v>2.3972637362637337</c:v>
                </c:pt>
                <c:pt idx="21">
                  <c:v>2.3972637362637337</c:v>
                </c:pt>
                <c:pt idx="22">
                  <c:v>2.3972637362637337</c:v>
                </c:pt>
                <c:pt idx="24">
                  <c:v>2.4109733333333327</c:v>
                </c:pt>
                <c:pt idx="25">
                  <c:v>2.4109733333333327</c:v>
                </c:pt>
                <c:pt idx="26">
                  <c:v>2.4109733333333327</c:v>
                </c:pt>
                <c:pt idx="27">
                  <c:v>2.4109733333333327</c:v>
                </c:pt>
                <c:pt idx="28">
                  <c:v>2.4109733333333327</c:v>
                </c:pt>
                <c:pt idx="29">
                  <c:v>2.4109733333333327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E2-4C59-9810-694A80CF6B1D}"/>
            </c:ext>
          </c:extLst>
        </c:ser>
        <c:ser>
          <c:idx val="14"/>
          <c:order val="14"/>
          <c:tx>
            <c:v>-1 SD</c:v>
          </c:tx>
          <c:spPr>
            <a:ln w="12700">
              <a:solidFill>
                <a:schemeClr val="accent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[1]!PlotXAxis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strCache>
            </c:strRef>
          </c:cat>
          <c:val>
            <c:numRef>
              <c:f>[1]!PlotNSD1</c:f>
              <c:numCache>
                <c:formatCode>General</c:formatCode>
                <c:ptCount val="30"/>
                <c:pt idx="0">
                  <c:v>5.8049999999999713E-2</c:v>
                </c:pt>
                <c:pt idx="1">
                  <c:v>5.8049999999999713E-2</c:v>
                </c:pt>
                <c:pt idx="2">
                  <c:v>5.8049999999999713E-2</c:v>
                </c:pt>
                <c:pt idx="3">
                  <c:v>5.8049999999999713E-2</c:v>
                </c:pt>
                <c:pt idx="4">
                  <c:v>5.8049999999999713E-2</c:v>
                </c:pt>
                <c:pt idx="5">
                  <c:v>5.8049999999999713E-2</c:v>
                </c:pt>
                <c:pt idx="6">
                  <c:v>5.8049999999999713E-2</c:v>
                </c:pt>
                <c:pt idx="7">
                  <c:v>5.8049999999999713E-2</c:v>
                </c:pt>
                <c:pt idx="9">
                  <c:v>0.73987912087912133</c:v>
                </c:pt>
                <c:pt idx="10">
                  <c:v>0.73987912087912133</c:v>
                </c:pt>
                <c:pt idx="11">
                  <c:v>0.73987912087912133</c:v>
                </c:pt>
                <c:pt idx="12">
                  <c:v>0.73987912087912133</c:v>
                </c:pt>
                <c:pt idx="13">
                  <c:v>0.73987912087912133</c:v>
                </c:pt>
                <c:pt idx="14">
                  <c:v>0.73987912087912133</c:v>
                </c:pt>
                <c:pt idx="15">
                  <c:v>0.73987912087912133</c:v>
                </c:pt>
                <c:pt idx="16">
                  <c:v>0.73987912087912133</c:v>
                </c:pt>
                <c:pt idx="17">
                  <c:v>0.73987912087912133</c:v>
                </c:pt>
                <c:pt idx="18">
                  <c:v>0.73987912087912133</c:v>
                </c:pt>
                <c:pt idx="19">
                  <c:v>0.73987912087912133</c:v>
                </c:pt>
                <c:pt idx="20">
                  <c:v>0.73987912087912133</c:v>
                </c:pt>
                <c:pt idx="21">
                  <c:v>0.73987912087912133</c:v>
                </c:pt>
                <c:pt idx="22">
                  <c:v>0.73987912087912133</c:v>
                </c:pt>
                <c:pt idx="24">
                  <c:v>0.88235999999999959</c:v>
                </c:pt>
                <c:pt idx="25">
                  <c:v>0.88235999999999959</c:v>
                </c:pt>
                <c:pt idx="26">
                  <c:v>0.88235999999999959</c:v>
                </c:pt>
                <c:pt idx="27">
                  <c:v>0.88235999999999959</c:v>
                </c:pt>
                <c:pt idx="28">
                  <c:v>0.88235999999999959</c:v>
                </c:pt>
                <c:pt idx="29">
                  <c:v>0.88235999999999959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BE2-4C59-9810-694A80CF6B1D}"/>
            </c:ext>
          </c:extLst>
        </c:ser>
        <c:ser>
          <c:idx val="15"/>
          <c:order val="15"/>
          <c:tx>
            <c:v>-2 SD</c:v>
          </c:tx>
          <c:spPr>
            <a:ln w="127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[1]!PlotXAxis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strCache>
            </c:strRef>
          </c:cat>
          <c:val>
            <c:numRef>
              <c:f>[1]!PlotNSD2</c:f>
              <c:numCache>
                <c:formatCode>General</c:formatCode>
                <c:ptCount val="30"/>
                <c:pt idx="0">
                  <c:v>-2.2751500000000004</c:v>
                </c:pt>
                <c:pt idx="1">
                  <c:v>-2.2751500000000004</c:v>
                </c:pt>
                <c:pt idx="2">
                  <c:v>-2.2751500000000004</c:v>
                </c:pt>
                <c:pt idx="3">
                  <c:v>-2.2751500000000004</c:v>
                </c:pt>
                <c:pt idx="4">
                  <c:v>-2.2751500000000004</c:v>
                </c:pt>
                <c:pt idx="5">
                  <c:v>-2.2751500000000004</c:v>
                </c:pt>
                <c:pt idx="6">
                  <c:v>-2.2751500000000004</c:v>
                </c:pt>
                <c:pt idx="7">
                  <c:v>-2.2751500000000004</c:v>
                </c:pt>
                <c:pt idx="9">
                  <c:v>-8.8813186813187159E-2</c:v>
                </c:pt>
                <c:pt idx="10">
                  <c:v>-8.8813186813187159E-2</c:v>
                </c:pt>
                <c:pt idx="11">
                  <c:v>-8.8813186813187159E-2</c:v>
                </c:pt>
                <c:pt idx="12">
                  <c:v>-8.8813186813187159E-2</c:v>
                </c:pt>
                <c:pt idx="13">
                  <c:v>-8.8813186813187159E-2</c:v>
                </c:pt>
                <c:pt idx="14">
                  <c:v>-8.8813186813187159E-2</c:v>
                </c:pt>
                <c:pt idx="15">
                  <c:v>-8.8813186813187159E-2</c:v>
                </c:pt>
                <c:pt idx="16">
                  <c:v>-8.8813186813187159E-2</c:v>
                </c:pt>
                <c:pt idx="17">
                  <c:v>-8.8813186813187159E-2</c:v>
                </c:pt>
                <c:pt idx="18">
                  <c:v>-8.8813186813187159E-2</c:v>
                </c:pt>
                <c:pt idx="19">
                  <c:v>-8.8813186813187159E-2</c:v>
                </c:pt>
                <c:pt idx="20">
                  <c:v>-8.8813186813187159E-2</c:v>
                </c:pt>
                <c:pt idx="21">
                  <c:v>-8.8813186813187159E-2</c:v>
                </c:pt>
                <c:pt idx="22">
                  <c:v>-8.8813186813187159E-2</c:v>
                </c:pt>
                <c:pt idx="24">
                  <c:v>0.1180533333333329</c:v>
                </c:pt>
                <c:pt idx="25">
                  <c:v>0.1180533333333329</c:v>
                </c:pt>
                <c:pt idx="26">
                  <c:v>0.1180533333333329</c:v>
                </c:pt>
                <c:pt idx="27">
                  <c:v>0.1180533333333329</c:v>
                </c:pt>
                <c:pt idx="28">
                  <c:v>0.1180533333333329</c:v>
                </c:pt>
                <c:pt idx="29">
                  <c:v>0.1180533333333329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E2-4C59-9810-694A80CF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261160"/>
        <c:axId val="596261552"/>
      </c:lineChart>
      <c:catAx>
        <c:axId val="596261160"/>
        <c:scaling>
          <c:orientation val="minMax"/>
        </c:scaling>
        <c:delete val="0"/>
        <c:axPos val="b"/>
        <c:title>
          <c:tx>
            <c:strRef>
              <c:f>'[3]Sustaining Measures XmR'!$H$35</c:f>
              <c:strCache>
                <c:ptCount val="1"/>
                <c:pt idx="0">
                  <c:v>Observation</c:v>
                </c:pt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crossAx val="596261552"/>
        <c:crosses val="autoZero"/>
        <c:auto val="1"/>
        <c:lblAlgn val="ctr"/>
        <c:lblOffset val="100"/>
        <c:noMultiLvlLbl val="0"/>
      </c:catAx>
      <c:valAx>
        <c:axId val="596261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minutes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96261160"/>
        <c:crosses val="autoZero"/>
        <c:crossBetween val="between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overlay val="0"/>
    </c:legend>
    <c:plotVisOnly val="0"/>
    <c:dispBlanksAs val="gap"/>
    <c:showDLblsOverMax val="0"/>
  </c:chart>
  <c:spPr>
    <a:solidFill>
      <a:srgbClr val="CFC8EF"/>
    </a:solidFill>
  </c:sp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19050</xdr:rowOff>
    </xdr:from>
    <xdr:to>
      <xdr:col>1</xdr:col>
      <xdr:colOff>1086735</xdr:colOff>
      <xdr:row>7</xdr:row>
      <xdr:rowOff>142875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9050"/>
          <a:ext cx="1067685" cy="10763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9</xdr:row>
          <xdr:rowOff>114300</xdr:rowOff>
        </xdr:from>
        <xdr:to>
          <xdr:col>1</xdr:col>
          <xdr:colOff>1066800</xdr:colOff>
          <xdr:row>10</xdr:row>
          <xdr:rowOff>180975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Cancer Patient Journey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11</xdr:row>
          <xdr:rowOff>85725</xdr:rowOff>
        </xdr:from>
        <xdr:to>
          <xdr:col>1</xdr:col>
          <xdr:colOff>1066800</xdr:colOff>
          <xdr:row>13</xdr:row>
          <xdr:rowOff>57150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Lean Six Sigma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28575</xdr:rowOff>
    </xdr:to>
    <xdr:pic>
      <xdr:nvPicPr>
        <xdr:cNvPr id="3" name="Picture 2" descr="LTS_3col_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5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28575</xdr:rowOff>
    </xdr:to>
    <xdr:pic>
      <xdr:nvPicPr>
        <xdr:cNvPr id="4" name="Picture 3" descr="LTS_3col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57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27432</xdr:rowOff>
    </xdr:to>
    <xdr:pic>
      <xdr:nvPicPr>
        <xdr:cNvPr id="4" name="Picture 3" descr="LTS_3col_log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463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27432</xdr:rowOff>
    </xdr:to>
    <xdr:pic>
      <xdr:nvPicPr>
        <xdr:cNvPr id="3" name="Picture 2" descr="LTS_3col_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463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27432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463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28800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60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28800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60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27432</xdr:rowOff>
    </xdr:to>
    <xdr:pic>
      <xdr:nvPicPr>
        <xdr:cNvPr id="6" name="Picture 5" descr="LTS_3col_log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463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27432</xdr:rowOff>
    </xdr:to>
    <xdr:pic>
      <xdr:nvPicPr>
        <xdr:cNvPr id="4" name="Picture 3" descr="LTS_3col_log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4632"/>
        </a:xfrm>
        <a:prstGeom prst="rect">
          <a:avLst/>
        </a:prstGeom>
        <a:noFill/>
      </xdr:spPr>
    </xdr:pic>
    <xdr:clientData/>
  </xdr:twoCellAnchor>
  <xdr:twoCellAnchor>
    <xdr:from>
      <xdr:col>1</xdr:col>
      <xdr:colOff>1</xdr:colOff>
      <xdr:row>25</xdr:row>
      <xdr:rowOff>0</xdr:rowOff>
    </xdr:from>
    <xdr:to>
      <xdr:col>5</xdr:col>
      <xdr:colOff>9525</xdr:colOff>
      <xdr:row>42</xdr:row>
      <xdr:rowOff>9525</xdr:rowOff>
    </xdr:to>
    <xdr:graphicFrame macro="">
      <xdr:nvGraphicFramePr>
        <xdr:cNvPr id="3" name="Individuals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</xdr:colOff>
      <xdr:row>25</xdr:row>
      <xdr:rowOff>1</xdr:rowOff>
    </xdr:from>
    <xdr:to>
      <xdr:col>9</xdr:col>
      <xdr:colOff>2369344</xdr:colOff>
      <xdr:row>42</xdr:row>
      <xdr:rowOff>11906</xdr:rowOff>
    </xdr:to>
    <xdr:graphicFrame macro="">
      <xdr:nvGraphicFramePr>
        <xdr:cNvPr id="5" name="Individuals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staining%20Measures%20Xm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bibault\My%20Documents\Website\HPS\QPSRE\Lean\lean%20mean%20ordering%20machine\Supply_Order_Cycle_Tim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bibault\My%20Documents\Website\HPS\QPSRE\Lean\lean%20mean%20ordering%20machine\RN_Bundle_Cycle_Tim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staining Measures XmR"/>
    </sheetNames>
    <definedNames>
      <definedName name="PlotNSD1"/>
      <definedName name="PlotNSD2"/>
      <definedName name="PlotPSD1"/>
      <definedName name="PlotPSD2"/>
      <definedName name="PlotXAve"/>
      <definedName name="PlotXAxis"/>
      <definedName name="PlotXData"/>
      <definedName name="PlotXLCL"/>
      <definedName name="PlotXUCL"/>
      <definedName name="xTest1"/>
      <definedName name="xTest2"/>
      <definedName name="xTest3"/>
      <definedName name="xTest4"/>
      <definedName name="xTest5"/>
      <definedName name="xTest6"/>
      <definedName name="xTest7"/>
      <definedName name="xTest8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 - Order Cycle Time"/>
      <sheetName val="Trend - Total Cycle "/>
      <sheetName val="Scatter"/>
      <sheetName val="XmR - Total Cycle"/>
      <sheetName val="Trend Post PDSA"/>
      <sheetName val="XmR- Post PDSA"/>
      <sheetName val="Sustaining Measures XmR"/>
    </sheetNames>
    <sheetDataSet>
      <sheetData sheetId="0"/>
      <sheetData sheetId="1"/>
      <sheetData sheetId="2"/>
      <sheetData sheetId="3"/>
      <sheetData sheetId="4"/>
      <sheetData sheetId="5"/>
      <sheetData sheetId="6">
        <row r="28">
          <cell r="H28" t="str">
            <v>Data</v>
          </cell>
        </row>
        <row r="35">
          <cell r="H35" t="str">
            <v>Observation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 RN Bundle Time"/>
      <sheetName val="RN Bundle Time Trend"/>
      <sheetName val="Scatter"/>
      <sheetName val="RN Bundle Time XmR"/>
      <sheetName val="RN Bundle Time Post PDSA XmR"/>
      <sheetName val="Sustaining Measures XmR"/>
    </sheetNames>
    <sheetDataSet>
      <sheetData sheetId="0"/>
      <sheetData sheetId="1"/>
      <sheetData sheetId="2"/>
      <sheetData sheetId="3"/>
      <sheetData sheetId="4"/>
      <sheetData sheetId="5">
        <row r="35">
          <cell r="H35" t="str">
            <v>Observation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J96"/>
  <sheetViews>
    <sheetView tabSelected="1" topLeftCell="B9" workbookViewId="0">
      <selection activeCell="D7" sqref="D7:F7"/>
    </sheetView>
  </sheetViews>
  <sheetFormatPr defaultRowHeight="15" x14ac:dyDescent="0.25"/>
  <cols>
    <col min="1" max="1" width="3.7109375" style="1" customWidth="1"/>
    <col min="2" max="2" width="24.28515625" style="1" customWidth="1"/>
    <col min="3" max="3" width="18.5703125" style="1" customWidth="1"/>
    <col min="4" max="4" width="84.7109375" style="1" customWidth="1"/>
    <col min="5" max="5" width="2" style="1" customWidth="1"/>
    <col min="6" max="6" width="44.28515625" style="1" customWidth="1"/>
    <col min="7" max="7" width="2" style="10" customWidth="1"/>
    <col min="8" max="8" width="57.140625" style="1" customWidth="1"/>
    <col min="9" max="9" width="9.7109375" style="1" customWidth="1"/>
    <col min="10" max="10" width="19.42578125" style="1" customWidth="1"/>
    <col min="11" max="14" width="9.7109375" style="1" customWidth="1"/>
    <col min="15" max="16384" width="9.140625" style="1"/>
  </cols>
  <sheetData>
    <row r="2" spans="1:10" ht="36" x14ac:dyDescent="0.55000000000000004">
      <c r="C2" s="137" t="s">
        <v>74</v>
      </c>
      <c r="D2" s="138"/>
      <c r="E2" s="138"/>
      <c r="F2" s="138"/>
    </row>
    <row r="4" spans="1:10" ht="15" customHeight="1" x14ac:dyDescent="0.25">
      <c r="C4" s="15" t="s">
        <v>12</v>
      </c>
      <c r="D4" s="133" t="s">
        <v>124</v>
      </c>
      <c r="E4" s="133"/>
      <c r="F4" s="133"/>
      <c r="G4" s="36"/>
      <c r="I4" s="54"/>
    </row>
    <row r="5" spans="1:10" ht="15" customHeight="1" x14ac:dyDescent="0.25">
      <c r="I5" s="54"/>
    </row>
    <row r="6" spans="1:10" ht="15" customHeight="1" x14ac:dyDescent="0.25">
      <c r="I6" s="54"/>
    </row>
    <row r="7" spans="1:10" ht="15" customHeight="1" x14ac:dyDescent="0.25">
      <c r="C7" s="15" t="s">
        <v>0</v>
      </c>
      <c r="D7" s="133" t="s">
        <v>125</v>
      </c>
      <c r="E7" s="133"/>
      <c r="F7" s="133"/>
      <c r="G7" s="36"/>
      <c r="I7" s="54"/>
    </row>
    <row r="8" spans="1:10" ht="15" customHeight="1" x14ac:dyDescent="0.25">
      <c r="I8" s="54"/>
      <c r="J8" s="54"/>
    </row>
    <row r="9" spans="1:10" ht="15.75" thickBot="1" x14ac:dyDescent="0.3"/>
    <row r="10" spans="1:10" ht="30" customHeight="1" thickBot="1" x14ac:dyDescent="0.3">
      <c r="C10" s="134" t="s">
        <v>30</v>
      </c>
      <c r="D10" s="135"/>
      <c r="E10" s="135"/>
      <c r="F10" s="136"/>
      <c r="G10" s="23"/>
      <c r="H10" s="42" t="s">
        <v>59</v>
      </c>
    </row>
    <row r="12" spans="1:10" ht="18.75" x14ac:dyDescent="0.3">
      <c r="C12" s="132" t="s">
        <v>33</v>
      </c>
      <c r="D12" s="132"/>
      <c r="F12" s="108">
        <f>'Staff Time Saved'!J93</f>
        <v>27.949999999999996</v>
      </c>
      <c r="G12" s="25"/>
      <c r="H12" s="41"/>
    </row>
    <row r="13" spans="1:10" ht="18.75" x14ac:dyDescent="0.3">
      <c r="C13" s="132" t="s">
        <v>72</v>
      </c>
      <c r="D13" s="132"/>
      <c r="F13" s="109" t="str">
        <f>'Patient Savings'!G14</f>
        <v/>
      </c>
      <c r="G13" s="26"/>
      <c r="H13" s="41"/>
    </row>
    <row r="14" spans="1:10" ht="18.75" x14ac:dyDescent="0.3">
      <c r="C14" s="132" t="s">
        <v>34</v>
      </c>
      <c r="D14" s="132"/>
      <c r="F14" s="109" t="str">
        <f>'Bed Days Saved'!K14</f>
        <v/>
      </c>
      <c r="G14" s="27"/>
      <c r="H14" s="41"/>
    </row>
    <row r="15" spans="1:10" ht="18.75" x14ac:dyDescent="0.3">
      <c r="A15" s="2"/>
      <c r="B15" s="3"/>
      <c r="C15" s="139" t="s">
        <v>104</v>
      </c>
      <c r="D15" s="140"/>
      <c r="F15" s="129" t="str">
        <f>'Bed Days Saved'!K20</f>
        <v/>
      </c>
      <c r="G15" s="66"/>
      <c r="H15" s="38"/>
    </row>
    <row r="16" spans="1:10" ht="18.75" x14ac:dyDescent="0.3">
      <c r="A16" s="2"/>
      <c r="C16" s="132" t="s">
        <v>25</v>
      </c>
      <c r="D16" s="132"/>
      <c r="F16" s="106">
        <f>'Supplies and 5S Savings'!K15</f>
        <v>3831</v>
      </c>
      <c r="G16" s="26"/>
      <c r="H16" s="41"/>
    </row>
    <row r="17" spans="1:8" ht="18.75" x14ac:dyDescent="0.3">
      <c r="A17" s="2"/>
      <c r="C17" s="132" t="s">
        <v>32</v>
      </c>
      <c r="D17" s="132"/>
      <c r="F17" s="106">
        <f>'Supplies and 5S Savings'!K18</f>
        <v>1396.5</v>
      </c>
      <c r="G17" s="26"/>
      <c r="H17" s="41"/>
    </row>
    <row r="18" spans="1:8" ht="18.75" x14ac:dyDescent="0.3">
      <c r="A18" s="2"/>
      <c r="C18" s="132" t="s">
        <v>35</v>
      </c>
      <c r="D18" s="132"/>
      <c r="F18" s="106" t="str">
        <f>'Bed Days Saved'!K17</f>
        <v/>
      </c>
      <c r="G18" s="26"/>
      <c r="H18" s="41"/>
    </row>
    <row r="19" spans="1:8" ht="18.75" x14ac:dyDescent="0.3">
      <c r="A19" s="2"/>
      <c r="C19" s="139" t="s">
        <v>76</v>
      </c>
      <c r="D19" s="140"/>
      <c r="F19" s="106">
        <f>'Staff Time Saved'!L93</f>
        <v>872.80504999999994</v>
      </c>
      <c r="G19" s="26"/>
      <c r="H19" s="38"/>
    </row>
    <row r="20" spans="1:8" ht="18.75" x14ac:dyDescent="0.3">
      <c r="A20" s="2"/>
      <c r="C20" s="132" t="s">
        <v>89</v>
      </c>
      <c r="D20" s="132"/>
      <c r="F20" s="109" t="str">
        <f>'Processing Days'!G14</f>
        <v/>
      </c>
      <c r="G20" s="26"/>
      <c r="H20" s="38"/>
    </row>
    <row r="21" spans="1:8" ht="18.75" x14ac:dyDescent="0.3">
      <c r="A21" s="2"/>
      <c r="C21" s="132" t="s">
        <v>105</v>
      </c>
      <c r="D21" s="132"/>
      <c r="F21" s="35" t="str">
        <f>Safety!G14</f>
        <v/>
      </c>
      <c r="G21" s="26"/>
      <c r="H21" s="38"/>
    </row>
    <row r="22" spans="1:8" ht="18.75" x14ac:dyDescent="0.3">
      <c r="A22" s="2"/>
      <c r="C22" s="132" t="s">
        <v>108</v>
      </c>
      <c r="D22" s="132"/>
      <c r="F22" s="106">
        <f>'Operational Cost Savings'!G14</f>
        <v>416.88</v>
      </c>
      <c r="G22" s="26"/>
      <c r="H22" s="38"/>
    </row>
    <row r="23" spans="1:8" ht="15.75" thickBot="1" x14ac:dyDescent="0.3">
      <c r="A23" s="2"/>
      <c r="C23" s="21"/>
      <c r="D23" s="21"/>
      <c r="F23" s="22"/>
      <c r="G23" s="22"/>
    </row>
    <row r="24" spans="1:8" ht="30" customHeight="1" thickBot="1" x14ac:dyDescent="0.3">
      <c r="A24" s="2"/>
      <c r="C24" s="134" t="s">
        <v>13</v>
      </c>
      <c r="D24" s="135"/>
      <c r="E24" s="135"/>
      <c r="F24" s="136"/>
      <c r="G24" s="23"/>
    </row>
    <row r="25" spans="1:8" x14ac:dyDescent="0.25">
      <c r="A25" s="2"/>
    </row>
    <row r="26" spans="1:8" x14ac:dyDescent="0.25">
      <c r="A26" s="2"/>
      <c r="C26" s="131" t="s">
        <v>5</v>
      </c>
      <c r="D26" s="131"/>
      <c r="E26" s="131"/>
      <c r="F26" s="131"/>
      <c r="G26" s="24"/>
    </row>
    <row r="27" spans="1:8" x14ac:dyDescent="0.25">
      <c r="A27" s="2"/>
      <c r="C27" s="130" t="s">
        <v>14</v>
      </c>
      <c r="D27" s="130"/>
      <c r="E27" s="130"/>
      <c r="F27" s="130"/>
      <c r="G27" s="17"/>
    </row>
    <row r="28" spans="1:8" x14ac:dyDescent="0.25">
      <c r="A28" s="2"/>
      <c r="C28" s="130" t="s">
        <v>15</v>
      </c>
      <c r="D28" s="130"/>
      <c r="E28" s="130"/>
      <c r="F28" s="130"/>
      <c r="G28" s="17"/>
    </row>
    <row r="29" spans="1:8" x14ac:dyDescent="0.25">
      <c r="A29" s="2"/>
      <c r="C29" s="130" t="s">
        <v>7</v>
      </c>
      <c r="D29" s="130"/>
      <c r="E29" s="130"/>
      <c r="F29" s="130"/>
      <c r="G29" s="17"/>
    </row>
    <row r="30" spans="1:8" x14ac:dyDescent="0.25">
      <c r="A30" s="2"/>
      <c r="C30" s="5"/>
      <c r="D30" s="5"/>
    </row>
    <row r="31" spans="1:8" x14ac:dyDescent="0.25">
      <c r="A31" s="2"/>
      <c r="C31" s="14" t="s">
        <v>6</v>
      </c>
      <c r="D31" s="14" t="s">
        <v>3</v>
      </c>
      <c r="F31" s="14" t="s">
        <v>4</v>
      </c>
      <c r="G31" s="7"/>
    </row>
    <row r="32" spans="1:8" x14ac:dyDescent="0.25">
      <c r="A32" s="2"/>
    </row>
    <row r="33" spans="1:8" ht="15" customHeight="1" x14ac:dyDescent="0.25">
      <c r="A33" s="2"/>
      <c r="C33" s="16"/>
      <c r="D33" s="37"/>
      <c r="F33" s="58"/>
      <c r="G33" s="36"/>
      <c r="H33" s="41"/>
    </row>
    <row r="34" spans="1:8" ht="15" customHeight="1" x14ac:dyDescent="0.25">
      <c r="A34" s="2"/>
      <c r="C34" s="16"/>
      <c r="D34" s="16"/>
      <c r="F34" s="58"/>
      <c r="G34" s="36"/>
      <c r="H34" s="41"/>
    </row>
    <row r="35" spans="1:8" ht="15" customHeight="1" x14ac:dyDescent="0.25">
      <c r="A35" s="2"/>
      <c r="C35" s="16"/>
      <c r="D35" s="16"/>
      <c r="F35" s="58"/>
      <c r="G35" s="36"/>
      <c r="H35" s="41"/>
    </row>
    <row r="36" spans="1:8" ht="15" customHeight="1" x14ac:dyDescent="0.25">
      <c r="A36" s="2"/>
      <c r="C36" s="16"/>
      <c r="D36" s="16"/>
      <c r="F36" s="58"/>
      <c r="G36" s="36"/>
      <c r="H36" s="41"/>
    </row>
    <row r="37" spans="1:8" ht="15" customHeight="1" x14ac:dyDescent="0.25">
      <c r="A37" s="2"/>
      <c r="C37" s="16"/>
      <c r="D37" s="16"/>
      <c r="F37" s="58"/>
      <c r="G37" s="36"/>
      <c r="H37" s="41"/>
    </row>
    <row r="38" spans="1:8" ht="15" customHeight="1" x14ac:dyDescent="0.25">
      <c r="A38" s="2"/>
      <c r="C38" s="16"/>
      <c r="D38" s="16"/>
      <c r="F38" s="58"/>
      <c r="G38" s="36"/>
      <c r="H38" s="41"/>
    </row>
    <row r="39" spans="1:8" ht="15" customHeight="1" x14ac:dyDescent="0.35">
      <c r="A39" s="2"/>
      <c r="B39" s="4"/>
      <c r="C39" s="16"/>
      <c r="D39" s="16"/>
      <c r="F39" s="58"/>
      <c r="G39" s="36"/>
      <c r="H39" s="41"/>
    </row>
    <row r="40" spans="1:8" ht="15" customHeight="1" x14ac:dyDescent="0.25">
      <c r="C40" s="16"/>
      <c r="D40" s="16"/>
      <c r="F40" s="58"/>
      <c r="G40" s="36"/>
      <c r="H40" s="41"/>
    </row>
    <row r="41" spans="1:8" ht="15" customHeight="1" x14ac:dyDescent="0.25">
      <c r="C41" s="16"/>
      <c r="D41" s="16"/>
      <c r="F41" s="58"/>
      <c r="G41" s="36"/>
      <c r="H41" s="41"/>
    </row>
    <row r="42" spans="1:8" ht="15" customHeight="1" x14ac:dyDescent="0.25">
      <c r="C42" s="16"/>
      <c r="D42" s="16"/>
      <c r="F42" s="58"/>
      <c r="G42" s="36"/>
      <c r="H42" s="41"/>
    </row>
    <row r="43" spans="1:8" ht="15" customHeight="1" x14ac:dyDescent="0.25">
      <c r="C43" s="16"/>
      <c r="D43" s="16"/>
      <c r="F43" s="58"/>
      <c r="G43" s="36"/>
      <c r="H43" s="41"/>
    </row>
    <row r="44" spans="1:8" ht="15" customHeight="1" x14ac:dyDescent="0.25">
      <c r="C44" s="16"/>
      <c r="D44" s="16"/>
      <c r="F44" s="58"/>
      <c r="G44" s="36"/>
      <c r="H44" s="41"/>
    </row>
    <row r="45" spans="1:8" ht="15" customHeight="1" x14ac:dyDescent="0.25">
      <c r="A45" s="2"/>
      <c r="C45" s="16"/>
      <c r="D45" s="16"/>
      <c r="F45" s="58"/>
      <c r="G45" s="36"/>
      <c r="H45" s="41"/>
    </row>
    <row r="46" spans="1:8" ht="15" customHeight="1" x14ac:dyDescent="0.25">
      <c r="A46" s="2"/>
      <c r="C46" s="16"/>
      <c r="D46" s="16"/>
      <c r="F46" s="58"/>
      <c r="G46" s="36"/>
      <c r="H46" s="41"/>
    </row>
    <row r="47" spans="1:8" ht="15" customHeight="1" x14ac:dyDescent="0.25">
      <c r="A47" s="2"/>
      <c r="C47" s="16"/>
      <c r="D47" s="16"/>
      <c r="F47" s="58"/>
      <c r="G47" s="36"/>
      <c r="H47" s="41"/>
    </row>
    <row r="48" spans="1:8" ht="15" customHeight="1" x14ac:dyDescent="0.35">
      <c r="A48" s="2"/>
      <c r="B48" s="4"/>
      <c r="C48" s="16"/>
      <c r="D48" s="16"/>
      <c r="F48" s="58"/>
      <c r="G48" s="36"/>
      <c r="H48" s="41"/>
    </row>
    <row r="49" spans="3:8" ht="15" customHeight="1" x14ac:dyDescent="0.25">
      <c r="C49" s="16"/>
      <c r="D49" s="16"/>
      <c r="F49" s="58"/>
      <c r="G49" s="36"/>
      <c r="H49" s="41"/>
    </row>
    <row r="50" spans="3:8" ht="15" customHeight="1" x14ac:dyDescent="0.25">
      <c r="C50" s="16"/>
      <c r="D50" s="16"/>
      <c r="F50" s="58"/>
      <c r="G50" s="36"/>
      <c r="H50" s="41"/>
    </row>
    <row r="51" spans="3:8" ht="15" customHeight="1" x14ac:dyDescent="0.25">
      <c r="C51" s="16"/>
      <c r="D51" s="16"/>
      <c r="F51" s="58"/>
      <c r="G51" s="36"/>
      <c r="H51" s="41"/>
    </row>
    <row r="52" spans="3:8" ht="15" customHeight="1" x14ac:dyDescent="0.25">
      <c r="C52" s="16"/>
      <c r="D52" s="16"/>
      <c r="F52" s="58"/>
      <c r="G52" s="36"/>
      <c r="H52" s="41"/>
    </row>
    <row r="53" spans="3:8" ht="15" customHeight="1" x14ac:dyDescent="0.25">
      <c r="C53" s="16"/>
      <c r="D53" s="16"/>
      <c r="F53" s="58"/>
      <c r="G53" s="36"/>
      <c r="H53" s="41"/>
    </row>
    <row r="54" spans="3:8" ht="15" customHeight="1" x14ac:dyDescent="0.25">
      <c r="C54" s="16"/>
      <c r="D54" s="16"/>
      <c r="F54" s="58"/>
      <c r="G54" s="36"/>
      <c r="H54" s="41"/>
    </row>
    <row r="55" spans="3:8" ht="15" customHeight="1" x14ac:dyDescent="0.25">
      <c r="C55" s="16"/>
      <c r="D55" s="16"/>
      <c r="F55" s="58"/>
      <c r="G55" s="36"/>
      <c r="H55" s="41"/>
    </row>
    <row r="56" spans="3:8" ht="15" customHeight="1" x14ac:dyDescent="0.25">
      <c r="C56" s="16"/>
      <c r="D56" s="16"/>
      <c r="F56" s="58"/>
      <c r="G56" s="36"/>
      <c r="H56" s="41"/>
    </row>
    <row r="57" spans="3:8" ht="15" customHeight="1" x14ac:dyDescent="0.25">
      <c r="C57" s="16"/>
      <c r="D57" s="16"/>
      <c r="F57" s="58"/>
      <c r="G57" s="36"/>
      <c r="H57" s="41"/>
    </row>
    <row r="58" spans="3:8" ht="15" customHeight="1" x14ac:dyDescent="0.25">
      <c r="C58" s="16"/>
      <c r="D58" s="16"/>
      <c r="F58" s="58"/>
      <c r="G58" s="36"/>
      <c r="H58" s="41"/>
    </row>
    <row r="59" spans="3:8" ht="15" customHeight="1" x14ac:dyDescent="0.25">
      <c r="C59" s="16"/>
      <c r="D59" s="16"/>
      <c r="F59" s="58"/>
      <c r="G59" s="36"/>
      <c r="H59" s="41"/>
    </row>
    <row r="60" spans="3:8" x14ac:dyDescent="0.25">
      <c r="C60" s="2"/>
      <c r="D60" s="2"/>
    </row>
    <row r="61" spans="3:8" x14ac:dyDescent="0.25">
      <c r="C61" s="2"/>
      <c r="D61" s="2"/>
    </row>
    <row r="62" spans="3:8" x14ac:dyDescent="0.25">
      <c r="C62" s="2"/>
      <c r="D62" s="2"/>
    </row>
    <row r="63" spans="3:8" x14ac:dyDescent="0.25">
      <c r="C63" s="2"/>
      <c r="D63" s="2"/>
    </row>
    <row r="64" spans="3:8" x14ac:dyDescent="0.25">
      <c r="C64" s="2"/>
      <c r="D64" s="2"/>
    </row>
    <row r="65" spans="3:7" x14ac:dyDescent="0.25">
      <c r="C65" s="2"/>
      <c r="D65" s="2"/>
    </row>
    <row r="66" spans="3:7" x14ac:dyDescent="0.25">
      <c r="C66" s="2"/>
      <c r="D66" s="2"/>
    </row>
    <row r="67" spans="3:7" x14ac:dyDescent="0.25">
      <c r="C67" s="2"/>
      <c r="D67" s="2"/>
    </row>
    <row r="68" spans="3:7" x14ac:dyDescent="0.25">
      <c r="C68" s="2"/>
      <c r="D68" s="20"/>
    </row>
    <row r="69" spans="3:7" x14ac:dyDescent="0.25">
      <c r="C69" s="2"/>
      <c r="D69" s="2"/>
    </row>
    <row r="70" spans="3:7" x14ac:dyDescent="0.25">
      <c r="C70" s="2"/>
      <c r="D70" s="2"/>
    </row>
    <row r="71" spans="3:7" x14ac:dyDescent="0.25">
      <c r="C71" s="2"/>
      <c r="D71" s="2"/>
    </row>
    <row r="72" spans="3:7" s="12" customFormat="1" x14ac:dyDescent="0.25">
      <c r="C72" s="2"/>
      <c r="D72" s="2"/>
      <c r="E72" s="1"/>
      <c r="F72" s="1"/>
      <c r="G72" s="10"/>
    </row>
    <row r="73" spans="3:7" s="12" customFormat="1" x14ac:dyDescent="0.25">
      <c r="C73" s="2"/>
      <c r="D73" s="2"/>
      <c r="E73" s="1"/>
      <c r="F73" s="1"/>
      <c r="G73" s="10"/>
    </row>
    <row r="74" spans="3:7" x14ac:dyDescent="0.25">
      <c r="C74" s="2"/>
      <c r="D74" s="2"/>
    </row>
    <row r="75" spans="3:7" x14ac:dyDescent="0.25">
      <c r="C75" s="2"/>
      <c r="D75" s="2"/>
    </row>
    <row r="76" spans="3:7" x14ac:dyDescent="0.25">
      <c r="C76" s="2"/>
      <c r="D76" s="2"/>
    </row>
    <row r="77" spans="3:7" x14ac:dyDescent="0.25">
      <c r="C77" s="2"/>
      <c r="D77" s="2"/>
    </row>
    <row r="78" spans="3:7" x14ac:dyDescent="0.25">
      <c r="C78" s="2"/>
      <c r="D78" s="2"/>
    </row>
    <row r="79" spans="3:7" x14ac:dyDescent="0.25">
      <c r="C79" s="2"/>
      <c r="D79" s="2"/>
    </row>
    <row r="80" spans="3:7" x14ac:dyDescent="0.25">
      <c r="C80" s="2"/>
      <c r="D80" s="2"/>
    </row>
    <row r="81" spans="2:7" x14ac:dyDescent="0.25">
      <c r="C81" s="13"/>
      <c r="D81" s="13"/>
      <c r="E81" s="12"/>
      <c r="F81" s="12"/>
      <c r="G81" s="28"/>
    </row>
    <row r="82" spans="2:7" x14ac:dyDescent="0.25">
      <c r="C82" s="13"/>
      <c r="D82" s="13"/>
      <c r="E82" s="12"/>
      <c r="F82" s="12"/>
      <c r="G82" s="28"/>
    </row>
    <row r="83" spans="2:7" x14ac:dyDescent="0.25">
      <c r="B83" s="19"/>
      <c r="C83" s="2"/>
      <c r="D83" s="2"/>
    </row>
    <row r="84" spans="2:7" x14ac:dyDescent="0.25">
      <c r="C84" s="2"/>
      <c r="D84" s="2"/>
    </row>
    <row r="85" spans="2:7" x14ac:dyDescent="0.25">
      <c r="C85" s="2"/>
      <c r="D85" s="2"/>
    </row>
    <row r="86" spans="2:7" x14ac:dyDescent="0.25">
      <c r="C86" s="2"/>
      <c r="D86" s="2"/>
    </row>
    <row r="87" spans="2:7" x14ac:dyDescent="0.25">
      <c r="C87" s="2"/>
      <c r="D87" s="2"/>
    </row>
    <row r="88" spans="2:7" x14ac:dyDescent="0.25">
      <c r="C88" s="2"/>
      <c r="D88" s="2"/>
    </row>
    <row r="89" spans="2:7" x14ac:dyDescent="0.25">
      <c r="C89" s="2"/>
      <c r="D89" s="2"/>
    </row>
    <row r="90" spans="2:7" x14ac:dyDescent="0.25">
      <c r="C90" s="2"/>
      <c r="D90" s="2"/>
    </row>
    <row r="91" spans="2:7" x14ac:dyDescent="0.25">
      <c r="C91" s="2"/>
      <c r="D91" s="2"/>
    </row>
    <row r="92" spans="2:7" x14ac:dyDescent="0.25">
      <c r="C92" s="2"/>
      <c r="D92" s="2"/>
    </row>
    <row r="93" spans="2:7" x14ac:dyDescent="0.25">
      <c r="C93" s="2"/>
      <c r="D93" s="2"/>
    </row>
    <row r="94" spans="2:7" x14ac:dyDescent="0.25">
      <c r="C94" s="2"/>
      <c r="D94" s="2"/>
    </row>
    <row r="95" spans="2:7" x14ac:dyDescent="0.25">
      <c r="C95" s="2"/>
      <c r="D95" s="2"/>
    </row>
    <row r="96" spans="2:7" x14ac:dyDescent="0.25">
      <c r="C96" s="2"/>
      <c r="D96" s="2"/>
    </row>
  </sheetData>
  <sheetProtection sheet="1" objects="1" scenarios="1" formatRows="0" selectLockedCells="1"/>
  <mergeCells count="20">
    <mergeCell ref="C2:F2"/>
    <mergeCell ref="C28:F28"/>
    <mergeCell ref="C17:D17"/>
    <mergeCell ref="C18:D18"/>
    <mergeCell ref="C24:F24"/>
    <mergeCell ref="C14:D14"/>
    <mergeCell ref="C19:D19"/>
    <mergeCell ref="C15:D15"/>
    <mergeCell ref="C29:F29"/>
    <mergeCell ref="C26:F26"/>
    <mergeCell ref="C27:F27"/>
    <mergeCell ref="C16:D16"/>
    <mergeCell ref="D4:F4"/>
    <mergeCell ref="D7:F7"/>
    <mergeCell ref="C12:D12"/>
    <mergeCell ref="C13:D13"/>
    <mergeCell ref="C10:F10"/>
    <mergeCell ref="C20:D20"/>
    <mergeCell ref="C21:D21"/>
    <mergeCell ref="C22:D22"/>
  </mergeCells>
  <conditionalFormatting sqref="B56 B27 B37 B46">
    <cfRule type="cellIs" dxfId="3" priority="2" operator="equal">
      <formula>"Cannot include both"</formula>
    </cfRule>
  </conditionalFormatting>
  <conditionalFormatting sqref="B34">
    <cfRule type="cellIs" dxfId="2" priority="1" operator="equal">
      <formula>"Cannot include both"</formula>
    </cfRule>
  </conditionalFormatting>
  <dataValidations count="1">
    <dataValidation type="whole" errorStyle="warning" allowBlank="1" showInputMessage="1" showErrorMessage="1" error="Must be between 1 and 3" sqref="C33:C59" xr:uid="{00000000-0002-0000-0000-000000000000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scale="34" orientation="landscape" horizontalDpi="1800" verticalDpi="18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Button3_Click">
                <anchor moveWithCells="1" sizeWithCells="1">
                  <from>
                    <xdr:col>1</xdr:col>
                    <xdr:colOff>76200</xdr:colOff>
                    <xdr:row>9</xdr:row>
                    <xdr:rowOff>114300</xdr:rowOff>
                  </from>
                  <to>
                    <xdr:col>1</xdr:col>
                    <xdr:colOff>1066800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0]!Button4_Click">
                <anchor moveWithCells="1" sizeWithCells="1">
                  <from>
                    <xdr:col>1</xdr:col>
                    <xdr:colOff>76200</xdr:colOff>
                    <xdr:row>11</xdr:row>
                    <xdr:rowOff>85725</xdr:rowOff>
                  </from>
                  <to>
                    <xdr:col>1</xdr:col>
                    <xdr:colOff>1066800</xdr:colOff>
                    <xdr:row>13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93"/>
  <sheetViews>
    <sheetView topLeftCell="D15" zoomScaleNormal="100" workbookViewId="0">
      <selection activeCell="E15" sqref="E15"/>
    </sheetView>
  </sheetViews>
  <sheetFormatPr defaultRowHeight="15" x14ac:dyDescent="0.25"/>
  <cols>
    <col min="1" max="1" width="3.7109375" style="1" customWidth="1"/>
    <col min="2" max="2" width="18.5703125" style="1" customWidth="1"/>
    <col min="3" max="3" width="14.28515625" style="1" customWidth="1"/>
    <col min="4" max="4" width="2" style="1" customWidth="1"/>
    <col min="5" max="5" width="35.7109375" style="1" customWidth="1"/>
    <col min="6" max="6" width="6.5703125" style="1" customWidth="1"/>
    <col min="7" max="7" width="20" style="1" customWidth="1"/>
    <col min="8" max="8" width="37.42578125" style="1" customWidth="1"/>
    <col min="9" max="9" width="2" style="1" customWidth="1"/>
    <col min="10" max="10" width="42.85546875" style="1" customWidth="1"/>
    <col min="11" max="11" width="6.5703125" style="1" customWidth="1"/>
    <col min="12" max="12" width="15.42578125" style="29" bestFit="1" customWidth="1"/>
    <col min="13" max="13" width="21.42578125" style="1" customWidth="1"/>
    <col min="14" max="14" width="17.140625" style="1" customWidth="1"/>
    <col min="15" max="16384" width="9.140625" style="1"/>
  </cols>
  <sheetData>
    <row r="1" spans="1:13" x14ac:dyDescent="0.25">
      <c r="F1" s="10"/>
      <c r="I1" s="2"/>
      <c r="J1" s="2"/>
      <c r="L1" s="1"/>
    </row>
    <row r="2" spans="1:13" ht="36" x14ac:dyDescent="0.55000000000000004">
      <c r="B2" s="137" t="str">
        <f ca="1">MID(CELL("filename",A1),FIND("]",CELL("filename",A1))+1,50)</f>
        <v>Staff Time Saved</v>
      </c>
      <c r="C2" s="137"/>
      <c r="D2" s="137"/>
      <c r="E2" s="137"/>
      <c r="F2" s="137"/>
      <c r="G2" s="137"/>
      <c r="H2" s="137"/>
      <c r="I2" s="137"/>
      <c r="J2" s="137"/>
      <c r="L2" s="1"/>
    </row>
    <row r="4" spans="1:13" ht="15" customHeight="1" x14ac:dyDescent="0.25">
      <c r="B4" s="46" t="s">
        <v>12</v>
      </c>
      <c r="C4" s="163" t="str">
        <f>IF(Summary!D4="","",Summary!D4)</f>
        <v>Carmen Home Care/Southern Health-Sante Sud</v>
      </c>
      <c r="D4" s="164"/>
      <c r="E4" s="164"/>
      <c r="F4" s="164"/>
      <c r="G4" s="164"/>
      <c r="H4" s="164"/>
      <c r="I4" s="164"/>
      <c r="J4" s="165"/>
      <c r="K4" s="10"/>
      <c r="L4" s="47"/>
    </row>
    <row r="5" spans="1:13" ht="15" customHeight="1" x14ac:dyDescent="0.25">
      <c r="B5" s="40"/>
      <c r="C5" s="48"/>
      <c r="D5" s="48"/>
      <c r="E5" s="48"/>
      <c r="F5" s="48"/>
      <c r="G5" s="10"/>
      <c r="H5" s="10"/>
      <c r="I5" s="10"/>
      <c r="J5" s="10"/>
      <c r="K5" s="10"/>
      <c r="L5" s="47"/>
    </row>
    <row r="6" spans="1:13" ht="15" customHeight="1" x14ac:dyDescent="0.25">
      <c r="B6" s="46" t="s">
        <v>0</v>
      </c>
      <c r="C6" s="163" t="str">
        <f>IF(Summary!D7="","",Summary!D7)</f>
        <v>Lean Mean Ordering Machine</v>
      </c>
      <c r="D6" s="164"/>
      <c r="E6" s="164"/>
      <c r="F6" s="164"/>
      <c r="G6" s="164"/>
      <c r="H6" s="164"/>
      <c r="I6" s="164"/>
      <c r="J6" s="165"/>
      <c r="K6" s="10"/>
      <c r="L6" s="47"/>
    </row>
    <row r="7" spans="1:13" ht="15.75" customHeight="1" x14ac:dyDescent="0.25"/>
    <row r="8" spans="1:13" ht="15.75" thickBot="1" x14ac:dyDescent="0.3"/>
    <row r="9" spans="1:13" ht="15" customHeight="1" x14ac:dyDescent="0.25">
      <c r="B9" s="148" t="s">
        <v>2</v>
      </c>
      <c r="C9" s="149"/>
      <c r="D9" s="149"/>
      <c r="E9" s="150"/>
      <c r="G9" s="148" t="s">
        <v>1</v>
      </c>
      <c r="H9" s="149"/>
      <c r="I9" s="149"/>
      <c r="J9" s="150"/>
    </row>
    <row r="10" spans="1:13" ht="15.75" customHeight="1" thickBot="1" x14ac:dyDescent="0.3">
      <c r="B10" s="151"/>
      <c r="C10" s="152"/>
      <c r="D10" s="152"/>
      <c r="E10" s="153"/>
      <c r="G10" s="151"/>
      <c r="H10" s="152"/>
      <c r="I10" s="152"/>
      <c r="J10" s="153"/>
    </row>
    <row r="12" spans="1:13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73"/>
      <c r="M12" s="3"/>
    </row>
    <row r="13" spans="1:13" x14ac:dyDescent="0.25">
      <c r="B13" s="162" t="s">
        <v>37</v>
      </c>
      <c r="C13" s="162"/>
      <c r="D13" s="3"/>
      <c r="E13" s="60" t="s">
        <v>140</v>
      </c>
      <c r="F13" s="3"/>
      <c r="G13" s="146" t="s">
        <v>37</v>
      </c>
      <c r="H13" s="147"/>
      <c r="I13" s="44"/>
      <c r="J13" s="104" t="str">
        <f>IF(E13="","",E13)</f>
        <v>Order Cycle Time - other staff</v>
      </c>
      <c r="K13" s="3"/>
      <c r="L13" s="73"/>
      <c r="M13" s="74"/>
    </row>
    <row r="14" spans="1:13" x14ac:dyDescent="0.25">
      <c r="B14" s="145" t="s">
        <v>77</v>
      </c>
      <c r="C14" s="145"/>
      <c r="D14" s="3"/>
      <c r="E14" s="116">
        <v>30.42</v>
      </c>
      <c r="F14" s="3"/>
      <c r="G14" s="145" t="s">
        <v>122</v>
      </c>
      <c r="H14" s="145"/>
      <c r="I14" s="44"/>
      <c r="J14" s="111">
        <f>E16</f>
        <v>13.25</v>
      </c>
      <c r="K14" s="3"/>
      <c r="L14" s="73"/>
      <c r="M14" s="3"/>
    </row>
    <row r="15" spans="1:13" x14ac:dyDescent="0.25">
      <c r="B15" s="145" t="s">
        <v>78</v>
      </c>
      <c r="C15" s="145"/>
      <c r="D15" s="3"/>
      <c r="E15" s="116">
        <v>17.170000000000002</v>
      </c>
      <c r="F15" s="3"/>
      <c r="G15" s="107"/>
      <c r="H15" s="107"/>
      <c r="I15" s="44"/>
      <c r="J15" s="103"/>
      <c r="K15" s="3"/>
      <c r="L15" s="73"/>
      <c r="M15" s="3"/>
    </row>
    <row r="16" spans="1:13" x14ac:dyDescent="0.25">
      <c r="A16" s="2"/>
      <c r="B16" s="145" t="s">
        <v>121</v>
      </c>
      <c r="C16" s="145"/>
      <c r="D16" s="3"/>
      <c r="E16" s="111">
        <f>IF(COUNTA(E14:E15)=2,IF(E14-E15=0,"",E14-E15),"")</f>
        <v>13.25</v>
      </c>
      <c r="F16" s="3"/>
      <c r="G16" s="145" t="s">
        <v>82</v>
      </c>
      <c r="H16" s="145"/>
      <c r="I16" s="44"/>
      <c r="J16" s="115"/>
      <c r="K16" s="3"/>
      <c r="L16" s="73"/>
      <c r="M16" s="3"/>
    </row>
    <row r="17" spans="1:13" x14ac:dyDescent="0.25">
      <c r="A17" s="2"/>
      <c r="B17" s="145" t="s">
        <v>79</v>
      </c>
      <c r="C17" s="145"/>
      <c r="D17" s="3"/>
      <c r="E17" s="70">
        <f>IF(E16="","",E16/E14)</f>
        <v>0.43556870479947402</v>
      </c>
      <c r="F17" s="3"/>
      <c r="G17" s="107"/>
      <c r="H17" s="107"/>
      <c r="I17" s="44"/>
      <c r="J17" s="105" t="s">
        <v>117</v>
      </c>
      <c r="K17" s="3"/>
      <c r="L17" s="73"/>
      <c r="M17" s="3"/>
    </row>
    <row r="18" spans="1:13" x14ac:dyDescent="0.25">
      <c r="A18" s="2"/>
      <c r="B18" s="3"/>
      <c r="C18" s="3"/>
      <c r="D18" s="3"/>
      <c r="E18" s="3"/>
      <c r="F18" s="3"/>
      <c r="G18" s="145" t="s">
        <v>109</v>
      </c>
      <c r="H18" s="145"/>
      <c r="I18" s="44"/>
      <c r="J18" s="115">
        <v>1</v>
      </c>
      <c r="K18" s="3"/>
      <c r="L18" s="73"/>
      <c r="M18" s="3"/>
    </row>
    <row r="19" spans="1:13" x14ac:dyDescent="0.25">
      <c r="A19" s="2"/>
      <c r="B19" s="3"/>
      <c r="C19" s="3"/>
      <c r="D19" s="3"/>
      <c r="E19" s="3"/>
      <c r="F19" s="3"/>
      <c r="G19" s="154" t="s">
        <v>110</v>
      </c>
      <c r="H19" s="155"/>
      <c r="I19" s="44"/>
      <c r="J19" s="115"/>
      <c r="K19" s="3"/>
    </row>
    <row r="20" spans="1:13" x14ac:dyDescent="0.25">
      <c r="A20" s="2"/>
      <c r="B20" s="3"/>
      <c r="C20" s="3"/>
      <c r="D20" s="3"/>
      <c r="E20" s="3"/>
      <c r="F20" s="3"/>
      <c r="G20" s="141" t="s">
        <v>111</v>
      </c>
      <c r="H20" s="142"/>
      <c r="I20" s="44"/>
      <c r="J20" s="115"/>
      <c r="K20" s="3"/>
      <c r="L20" s="73"/>
      <c r="M20" s="3"/>
    </row>
    <row r="21" spans="1:13" x14ac:dyDescent="0.25">
      <c r="A21" s="2"/>
      <c r="B21" s="3"/>
      <c r="C21" s="3"/>
      <c r="D21" s="3"/>
      <c r="E21" s="3"/>
      <c r="F21" s="3"/>
      <c r="G21" s="141" t="s">
        <v>112</v>
      </c>
      <c r="H21" s="142"/>
      <c r="I21" s="44"/>
      <c r="J21" s="114">
        <v>1</v>
      </c>
      <c r="K21" s="3"/>
      <c r="L21" s="73"/>
      <c r="M21" s="3"/>
    </row>
    <row r="22" spans="1:13" x14ac:dyDescent="0.25">
      <c r="A22" s="2"/>
      <c r="B22" s="3"/>
      <c r="C22" s="3"/>
      <c r="D22" s="3"/>
      <c r="E22" s="3"/>
      <c r="F22" s="3"/>
      <c r="G22" s="141" t="s">
        <v>113</v>
      </c>
      <c r="H22" s="142"/>
      <c r="I22" s="44"/>
      <c r="J22" s="114"/>
      <c r="K22" s="3"/>
      <c r="L22" s="73"/>
      <c r="M22" s="3"/>
    </row>
    <row r="23" spans="1:13" x14ac:dyDescent="0.25">
      <c r="A23" s="2"/>
      <c r="B23" s="3"/>
      <c r="C23" s="3"/>
      <c r="D23" s="3"/>
      <c r="E23" s="3"/>
      <c r="F23" s="3"/>
      <c r="G23" s="141" t="s">
        <v>114</v>
      </c>
      <c r="H23" s="142"/>
      <c r="I23" s="44"/>
      <c r="J23" s="114"/>
      <c r="K23" s="3"/>
      <c r="L23" s="73"/>
      <c r="M23" s="3"/>
    </row>
    <row r="24" spans="1:13" x14ac:dyDescent="0.25">
      <c r="A24" s="2"/>
      <c r="B24" s="3"/>
      <c r="C24" s="3"/>
      <c r="D24" s="3"/>
      <c r="E24" s="3"/>
      <c r="F24" s="3"/>
      <c r="G24" s="141" t="s">
        <v>80</v>
      </c>
      <c r="H24" s="142"/>
      <c r="I24" s="44"/>
      <c r="J24" s="113">
        <v>1</v>
      </c>
      <c r="K24" s="3"/>
      <c r="L24" s="73"/>
      <c r="M24" s="3"/>
    </row>
    <row r="25" spans="1:13" x14ac:dyDescent="0.25">
      <c r="A25" s="2"/>
      <c r="B25" s="3"/>
      <c r="C25" s="3"/>
      <c r="D25" s="3"/>
      <c r="E25" s="3"/>
      <c r="F25" s="3"/>
      <c r="G25" s="141" t="s">
        <v>81</v>
      </c>
      <c r="H25" s="142"/>
      <c r="I25" s="44"/>
      <c r="J25" s="112">
        <v>1</v>
      </c>
      <c r="K25" s="3"/>
      <c r="L25" s="73"/>
      <c r="M25" s="3"/>
    </row>
    <row r="26" spans="1:13" x14ac:dyDescent="0.25">
      <c r="A26" s="2"/>
      <c r="B26" s="3"/>
      <c r="C26" s="3"/>
      <c r="D26" s="3"/>
      <c r="E26" s="3"/>
      <c r="F26" s="3"/>
      <c r="K26" s="3"/>
      <c r="L26" s="76"/>
      <c r="M26" s="77"/>
    </row>
    <row r="27" spans="1:13" x14ac:dyDescent="0.25">
      <c r="A27" s="2"/>
      <c r="B27" s="3"/>
      <c r="C27" s="3"/>
      <c r="D27" s="3"/>
      <c r="E27" s="3"/>
      <c r="F27" s="2"/>
      <c r="G27" s="141" t="s">
        <v>75</v>
      </c>
      <c r="H27" s="142"/>
      <c r="I27" s="44"/>
      <c r="J27" s="95">
        <v>18.850999999999999</v>
      </c>
    </row>
    <row r="28" spans="1:13" x14ac:dyDescent="0.25">
      <c r="A28" s="2"/>
      <c r="B28" s="3"/>
      <c r="C28" s="3"/>
      <c r="D28" s="3"/>
      <c r="E28" s="3"/>
      <c r="F28" s="3"/>
      <c r="G28" s="75"/>
      <c r="H28" s="75"/>
      <c r="I28" s="44"/>
      <c r="J28" s="44"/>
      <c r="K28" s="3"/>
      <c r="L28" s="89"/>
      <c r="M28" s="26"/>
    </row>
    <row r="29" spans="1:13" x14ac:dyDescent="0.25">
      <c r="A29" s="2"/>
      <c r="B29" s="3"/>
      <c r="C29" s="3"/>
      <c r="D29" s="3"/>
      <c r="E29" s="3"/>
      <c r="F29" s="3"/>
      <c r="G29" s="143" t="s">
        <v>120</v>
      </c>
      <c r="H29" s="144"/>
      <c r="I29" s="44"/>
      <c r="J29" s="110">
        <f>IF(J14="","",IF(((J14*SUMPRODUCT(J18:J20,J21:J23)*J24*J25*52)/60)&lt;&gt;0,(J14*SUMPRODUCT(J18:J20,J21:J23)*J24*J25*52)/60,IF(J16="","",(J16/60)*J14)))</f>
        <v>11.483333333333333</v>
      </c>
      <c r="K29" s="3"/>
      <c r="L29" s="91"/>
      <c r="M29" s="44"/>
    </row>
    <row r="30" spans="1:13" x14ac:dyDescent="0.25">
      <c r="A30" s="2"/>
      <c r="F30" s="3"/>
      <c r="G30" s="156" t="s">
        <v>116</v>
      </c>
      <c r="H30" s="156"/>
      <c r="I30" s="11"/>
      <c r="J30" s="96">
        <f>IF(J27="","",IF(J29="","",J29*J27))</f>
        <v>216.47231666666664</v>
      </c>
      <c r="K30" s="3"/>
      <c r="L30" s="91"/>
      <c r="M30" s="44"/>
    </row>
    <row r="31" spans="1:13" x14ac:dyDescent="0.25">
      <c r="A31" s="2"/>
      <c r="B31" s="3"/>
      <c r="C31" s="3"/>
      <c r="D31" s="3"/>
      <c r="E31" s="3"/>
      <c r="F31" s="3"/>
      <c r="G31" s="161"/>
      <c r="H31" s="161"/>
      <c r="I31" s="44"/>
      <c r="J31" s="97"/>
      <c r="K31" s="3"/>
      <c r="L31" s="91"/>
      <c r="M31" s="44"/>
    </row>
    <row r="32" spans="1:13" x14ac:dyDescent="0.25">
      <c r="A32" s="2"/>
      <c r="B32" s="3"/>
      <c r="C32" s="3"/>
      <c r="D32" s="3"/>
      <c r="E32" s="3"/>
      <c r="F32" s="3"/>
      <c r="G32" s="78"/>
      <c r="H32" s="78"/>
      <c r="I32" s="3"/>
      <c r="J32" s="3"/>
      <c r="K32" s="3"/>
      <c r="L32" s="91"/>
      <c r="M32" s="44"/>
    </row>
    <row r="33" spans="2:13" x14ac:dyDescent="0.25">
      <c r="B33" s="162" t="s">
        <v>38</v>
      </c>
      <c r="C33" s="162"/>
      <c r="D33" s="3"/>
      <c r="E33" s="60" t="s">
        <v>139</v>
      </c>
      <c r="F33" s="3"/>
      <c r="G33" s="146" t="s">
        <v>38</v>
      </c>
      <c r="H33" s="147"/>
      <c r="I33" s="44"/>
      <c r="J33" s="104" t="str">
        <f>IF(E33="","",E33)</f>
        <v>RN ordering process</v>
      </c>
      <c r="K33" s="3"/>
      <c r="L33" s="91"/>
      <c r="M33" s="44"/>
    </row>
    <row r="34" spans="2:13" x14ac:dyDescent="0.25">
      <c r="B34" s="145" t="s">
        <v>77</v>
      </c>
      <c r="C34" s="145"/>
      <c r="D34" s="3"/>
      <c r="E34" s="116">
        <v>11</v>
      </c>
      <c r="F34" s="3"/>
      <c r="G34" s="145" t="s">
        <v>122</v>
      </c>
      <c r="H34" s="145"/>
      <c r="I34" s="44"/>
      <c r="J34" s="111">
        <f>E36</f>
        <v>11</v>
      </c>
      <c r="K34" s="3"/>
      <c r="L34" s="91"/>
      <c r="M34" s="44"/>
    </row>
    <row r="35" spans="2:13" x14ac:dyDescent="0.25">
      <c r="B35" s="145" t="s">
        <v>78</v>
      </c>
      <c r="C35" s="145"/>
      <c r="D35" s="3"/>
      <c r="E35" s="116">
        <v>0</v>
      </c>
      <c r="F35" s="3"/>
      <c r="G35" s="107"/>
      <c r="H35" s="107"/>
      <c r="I35" s="44"/>
      <c r="J35" s="103"/>
      <c r="K35" s="3"/>
      <c r="L35" s="91"/>
      <c r="M35" s="44"/>
    </row>
    <row r="36" spans="2:13" x14ac:dyDescent="0.25">
      <c r="B36" s="145" t="s">
        <v>121</v>
      </c>
      <c r="C36" s="145"/>
      <c r="D36" s="3"/>
      <c r="E36" s="111">
        <f>IF(COUNTA(E34:E35)=2,IF(E34-E35=0,"",E34-E35),"")</f>
        <v>11</v>
      </c>
      <c r="F36" s="3"/>
      <c r="G36" s="145" t="s">
        <v>82</v>
      </c>
      <c r="H36" s="145"/>
      <c r="I36" s="44"/>
      <c r="J36" s="115"/>
      <c r="K36" s="3"/>
      <c r="L36" s="91"/>
      <c r="M36" s="44"/>
    </row>
    <row r="37" spans="2:13" ht="14.25" customHeight="1" x14ac:dyDescent="0.25">
      <c r="B37" s="145" t="s">
        <v>79</v>
      </c>
      <c r="C37" s="145"/>
      <c r="D37" s="3"/>
      <c r="E37" s="70">
        <f>IF(E36="","",E36/E34)</f>
        <v>1</v>
      </c>
      <c r="F37" s="3"/>
      <c r="G37" s="107"/>
      <c r="H37" s="107"/>
      <c r="I37" s="44"/>
      <c r="J37" s="105" t="s">
        <v>117</v>
      </c>
      <c r="K37" s="3"/>
      <c r="L37" s="91"/>
      <c r="M37" s="44"/>
    </row>
    <row r="38" spans="2:13" x14ac:dyDescent="0.25">
      <c r="B38" s="3"/>
      <c r="C38" s="3"/>
      <c r="D38" s="3"/>
      <c r="E38" s="3"/>
      <c r="F38" s="3"/>
      <c r="G38" s="145" t="s">
        <v>109</v>
      </c>
      <c r="H38" s="145"/>
      <c r="I38" s="44"/>
      <c r="J38" s="115">
        <v>1</v>
      </c>
      <c r="K38" s="3"/>
      <c r="L38" s="91"/>
      <c r="M38" s="44"/>
    </row>
    <row r="39" spans="2:13" x14ac:dyDescent="0.25">
      <c r="B39" s="3"/>
      <c r="C39" s="3"/>
      <c r="D39" s="3"/>
      <c r="E39" s="3"/>
      <c r="F39" s="3"/>
      <c r="G39" s="154" t="s">
        <v>110</v>
      </c>
      <c r="H39" s="155"/>
      <c r="I39" s="44"/>
      <c r="J39" s="115"/>
      <c r="K39" s="3"/>
      <c r="L39" s="91"/>
      <c r="M39" s="44"/>
    </row>
    <row r="40" spans="2:13" x14ac:dyDescent="0.25">
      <c r="B40" s="3"/>
      <c r="C40" s="3"/>
      <c r="D40" s="3"/>
      <c r="E40" s="3"/>
      <c r="F40" s="3"/>
      <c r="G40" s="141" t="s">
        <v>111</v>
      </c>
      <c r="H40" s="142"/>
      <c r="I40" s="44"/>
      <c r="J40" s="115"/>
      <c r="K40" s="3"/>
      <c r="L40" s="91"/>
      <c r="M40" s="44"/>
    </row>
    <row r="41" spans="2:13" x14ac:dyDescent="0.25">
      <c r="B41" s="3"/>
      <c r="C41" s="3"/>
      <c r="D41" s="3"/>
      <c r="E41" s="3"/>
      <c r="F41" s="3"/>
      <c r="G41" s="141" t="s">
        <v>112</v>
      </c>
      <c r="H41" s="142"/>
      <c r="I41" s="44"/>
      <c r="J41" s="114">
        <v>1</v>
      </c>
      <c r="K41" s="3"/>
      <c r="L41" s="91"/>
      <c r="M41" s="44"/>
    </row>
    <row r="42" spans="2:13" x14ac:dyDescent="0.25">
      <c r="B42" s="3"/>
      <c r="C42" s="3"/>
      <c r="D42" s="3"/>
      <c r="E42" s="3"/>
      <c r="F42" s="3"/>
      <c r="G42" s="141" t="s">
        <v>113</v>
      </c>
      <c r="H42" s="142"/>
      <c r="I42" s="44"/>
      <c r="J42" s="114"/>
      <c r="L42" s="47"/>
      <c r="M42" s="10"/>
    </row>
    <row r="43" spans="2:13" x14ac:dyDescent="0.25">
      <c r="B43" s="3"/>
      <c r="C43" s="3"/>
      <c r="D43" s="3"/>
      <c r="E43" s="3"/>
      <c r="F43" s="3"/>
      <c r="G43" s="141" t="s">
        <v>114</v>
      </c>
      <c r="H43" s="142"/>
      <c r="I43" s="44"/>
      <c r="J43" s="114"/>
      <c r="K43" s="3"/>
      <c r="L43" s="89"/>
      <c r="M43" s="26"/>
    </row>
    <row r="44" spans="2:13" x14ac:dyDescent="0.25">
      <c r="B44" s="3"/>
      <c r="C44" s="3"/>
      <c r="D44" s="3"/>
      <c r="E44" s="3"/>
      <c r="F44" s="3"/>
      <c r="G44" s="141" t="s">
        <v>80</v>
      </c>
      <c r="H44" s="142"/>
      <c r="I44" s="44"/>
      <c r="J44" s="113">
        <v>1</v>
      </c>
      <c r="K44" s="3"/>
      <c r="L44" s="91"/>
      <c r="M44" s="90"/>
    </row>
    <row r="45" spans="2:13" x14ac:dyDescent="0.25">
      <c r="B45" s="3"/>
      <c r="C45" s="3"/>
      <c r="D45" s="3"/>
      <c r="E45" s="3"/>
      <c r="F45" s="3"/>
      <c r="G45" s="141" t="s">
        <v>81</v>
      </c>
      <c r="H45" s="142"/>
      <c r="I45" s="44"/>
      <c r="J45" s="112">
        <v>1</v>
      </c>
      <c r="K45" s="3"/>
      <c r="L45" s="91"/>
      <c r="M45" s="44"/>
    </row>
    <row r="46" spans="2:13" x14ac:dyDescent="0.25">
      <c r="B46" s="3"/>
      <c r="C46" s="3"/>
      <c r="D46" s="3"/>
      <c r="E46" s="3"/>
      <c r="F46" s="3"/>
      <c r="K46" s="3"/>
      <c r="L46" s="91"/>
      <c r="M46" s="92"/>
    </row>
    <row r="47" spans="2:13" x14ac:dyDescent="0.25">
      <c r="B47" s="3"/>
      <c r="C47" s="3"/>
      <c r="D47" s="3"/>
      <c r="E47" s="3"/>
      <c r="F47" s="2"/>
      <c r="G47" s="141" t="s">
        <v>75</v>
      </c>
      <c r="H47" s="142"/>
      <c r="I47" s="44"/>
      <c r="J47" s="95">
        <v>39.856999999999999</v>
      </c>
      <c r="K47" s="3"/>
      <c r="L47" s="91"/>
      <c r="M47" s="92"/>
    </row>
    <row r="48" spans="2:13" x14ac:dyDescent="0.25">
      <c r="B48" s="3"/>
      <c r="C48" s="3"/>
      <c r="D48" s="3"/>
      <c r="E48" s="3"/>
      <c r="F48" s="3"/>
      <c r="G48" s="75"/>
      <c r="H48" s="75"/>
      <c r="I48" s="44"/>
      <c r="J48" s="44"/>
      <c r="K48" s="3"/>
      <c r="L48" s="91"/>
      <c r="M48" s="92"/>
    </row>
    <row r="49" spans="1:13" x14ac:dyDescent="0.25">
      <c r="B49" s="3"/>
      <c r="C49" s="3"/>
      <c r="D49" s="3"/>
      <c r="E49" s="3"/>
      <c r="F49" s="3"/>
      <c r="G49" s="143" t="s">
        <v>120</v>
      </c>
      <c r="H49" s="144"/>
      <c r="I49" s="44"/>
      <c r="J49" s="110">
        <f>IF(J34="","",IF(((J34*SUMPRODUCT(J38:J40,J41:J43)*J44*J45*52)/60)&lt;&gt;0,(J34*SUMPRODUCT(J38:J40,J41:J43)*J44*J45*52)/60,IF(J36="","",(J36/60)*J34)))</f>
        <v>9.5333333333333332</v>
      </c>
      <c r="K49" s="3"/>
      <c r="L49" s="91"/>
      <c r="M49" s="92"/>
    </row>
    <row r="50" spans="1:13" x14ac:dyDescent="0.25">
      <c r="F50" s="3"/>
      <c r="G50" s="156" t="s">
        <v>116</v>
      </c>
      <c r="H50" s="156"/>
      <c r="I50" s="11"/>
      <c r="J50" s="96">
        <f>IF(J47="","",IF(J49="","",J49*J47))</f>
        <v>379.97006666666664</v>
      </c>
      <c r="K50" s="3"/>
      <c r="L50" s="91"/>
      <c r="M50" s="44"/>
    </row>
    <row r="51" spans="1:13" x14ac:dyDescent="0.25">
      <c r="B51" s="3"/>
      <c r="C51" s="3"/>
      <c r="D51" s="3"/>
      <c r="E51" s="3"/>
      <c r="F51" s="3"/>
      <c r="G51" s="78"/>
      <c r="H51" s="78"/>
      <c r="I51" s="3"/>
      <c r="J51" s="3"/>
      <c r="K51" s="3"/>
      <c r="L51" s="91"/>
      <c r="M51" s="44"/>
    </row>
    <row r="52" spans="1:13" x14ac:dyDescent="0.25">
      <c r="B52" s="3"/>
      <c r="C52" s="3"/>
      <c r="D52" s="3"/>
      <c r="E52" s="3"/>
      <c r="F52" s="3"/>
      <c r="G52" s="78"/>
      <c r="H52" s="78"/>
      <c r="I52" s="3"/>
      <c r="J52" s="3"/>
      <c r="K52" s="3"/>
      <c r="L52" s="91"/>
      <c r="M52" s="44"/>
    </row>
    <row r="53" spans="1:13" x14ac:dyDescent="0.25">
      <c r="B53" s="162" t="s">
        <v>39</v>
      </c>
      <c r="C53" s="162"/>
      <c r="D53" s="3"/>
      <c r="E53" s="60" t="s">
        <v>126</v>
      </c>
      <c r="F53" s="3"/>
      <c r="G53" s="146" t="s">
        <v>39</v>
      </c>
      <c r="H53" s="147"/>
      <c r="I53" s="44"/>
      <c r="J53" s="104" t="str">
        <f>IF(E53="","",E53)</f>
        <v>RN Bundeling</v>
      </c>
      <c r="K53" s="3"/>
      <c r="L53" s="91"/>
      <c r="M53" s="44"/>
    </row>
    <row r="54" spans="1:13" x14ac:dyDescent="0.25">
      <c r="B54" s="145" t="s">
        <v>77</v>
      </c>
      <c r="C54" s="145"/>
      <c r="D54" s="3"/>
      <c r="E54" s="116">
        <v>2.4</v>
      </c>
      <c r="F54" s="3"/>
      <c r="G54" s="145" t="s">
        <v>122</v>
      </c>
      <c r="H54" s="145"/>
      <c r="I54" s="44"/>
      <c r="J54" s="111">
        <f>E56</f>
        <v>0.79999999999999982</v>
      </c>
      <c r="K54" s="3"/>
      <c r="L54" s="91"/>
      <c r="M54" s="44"/>
    </row>
    <row r="55" spans="1:13" x14ac:dyDescent="0.25">
      <c r="B55" s="145" t="s">
        <v>78</v>
      </c>
      <c r="C55" s="145"/>
      <c r="D55" s="3"/>
      <c r="E55" s="116">
        <v>1.6</v>
      </c>
      <c r="F55" s="3"/>
      <c r="G55" s="107"/>
      <c r="H55" s="107"/>
      <c r="I55" s="44"/>
      <c r="J55" s="103"/>
      <c r="K55" s="3"/>
      <c r="L55" s="91"/>
      <c r="M55" s="44"/>
    </row>
    <row r="56" spans="1:13" x14ac:dyDescent="0.25">
      <c r="B56" s="145" t="s">
        <v>121</v>
      </c>
      <c r="C56" s="145"/>
      <c r="D56" s="3"/>
      <c r="E56" s="111">
        <f>IF(COUNTA(E54:E55)=2,IF(E54-E55=0,"",E54-E55),"")</f>
        <v>0.79999999999999982</v>
      </c>
      <c r="F56" s="3"/>
      <c r="G56" s="145" t="s">
        <v>82</v>
      </c>
      <c r="H56" s="145"/>
      <c r="I56" s="44"/>
      <c r="J56" s="115"/>
      <c r="K56" s="3"/>
      <c r="L56" s="91"/>
      <c r="M56" s="44"/>
    </row>
    <row r="57" spans="1:13" x14ac:dyDescent="0.25">
      <c r="B57" s="145" t="s">
        <v>79</v>
      </c>
      <c r="C57" s="145"/>
      <c r="D57" s="3"/>
      <c r="E57" s="70">
        <f>IF(E56="","",E56/E54)</f>
        <v>0.33333333333333326</v>
      </c>
      <c r="F57" s="3"/>
      <c r="G57" s="107"/>
      <c r="H57" s="107"/>
      <c r="I57" s="44"/>
      <c r="J57" s="105" t="s">
        <v>117</v>
      </c>
      <c r="K57" s="3"/>
      <c r="L57" s="91"/>
      <c r="M57" s="44"/>
    </row>
    <row r="58" spans="1:13" x14ac:dyDescent="0.25">
      <c r="B58" s="3"/>
      <c r="C58" s="3"/>
      <c r="D58" s="3"/>
      <c r="E58" s="3"/>
      <c r="F58" s="3"/>
      <c r="G58" s="145" t="s">
        <v>109</v>
      </c>
      <c r="H58" s="145"/>
      <c r="I58" s="44"/>
      <c r="J58" s="115">
        <v>2</v>
      </c>
      <c r="K58" s="3"/>
      <c r="L58" s="91"/>
      <c r="M58" s="44"/>
    </row>
    <row r="59" spans="1:13" x14ac:dyDescent="0.25">
      <c r="B59" s="3"/>
      <c r="C59" s="3"/>
      <c r="D59" s="3"/>
      <c r="E59" s="3"/>
      <c r="F59" s="3"/>
      <c r="G59" s="154" t="s">
        <v>110</v>
      </c>
      <c r="H59" s="155"/>
      <c r="I59" s="44"/>
      <c r="J59" s="115"/>
      <c r="K59" s="3"/>
      <c r="L59" s="91"/>
      <c r="M59" s="44"/>
    </row>
    <row r="60" spans="1:13" x14ac:dyDescent="0.25">
      <c r="B60" s="3"/>
      <c r="C60" s="3"/>
      <c r="D60" s="3"/>
      <c r="E60" s="3"/>
      <c r="F60" s="3"/>
      <c r="G60" s="141" t="s">
        <v>111</v>
      </c>
      <c r="H60" s="142"/>
      <c r="I60" s="44"/>
      <c r="J60" s="115"/>
      <c r="K60" s="3"/>
      <c r="L60" s="91"/>
      <c r="M60" s="44"/>
    </row>
    <row r="61" spans="1:13" x14ac:dyDescent="0.25">
      <c r="B61" s="3"/>
      <c r="C61" s="3"/>
      <c r="D61" s="3"/>
      <c r="E61" s="3"/>
      <c r="F61" s="3"/>
      <c r="G61" s="141" t="s">
        <v>112</v>
      </c>
      <c r="H61" s="142"/>
      <c r="I61" s="44"/>
      <c r="J61" s="114">
        <v>1</v>
      </c>
      <c r="K61" s="3"/>
      <c r="L61" s="91"/>
      <c r="M61" s="44"/>
    </row>
    <row r="62" spans="1:13" x14ac:dyDescent="0.25">
      <c r="B62" s="3"/>
      <c r="C62" s="3"/>
      <c r="D62" s="3"/>
      <c r="E62" s="3"/>
      <c r="F62" s="3"/>
      <c r="G62" s="141" t="s">
        <v>113</v>
      </c>
      <c r="H62" s="142"/>
      <c r="I62" s="44"/>
      <c r="J62" s="114"/>
      <c r="L62" s="47"/>
      <c r="M62" s="10"/>
    </row>
    <row r="63" spans="1:13" x14ac:dyDescent="0.25">
      <c r="B63" s="3"/>
      <c r="C63" s="3"/>
      <c r="D63" s="3"/>
      <c r="E63" s="3"/>
      <c r="F63" s="3"/>
      <c r="G63" s="141" t="s">
        <v>114</v>
      </c>
      <c r="H63" s="142"/>
      <c r="I63" s="44"/>
      <c r="J63" s="114"/>
      <c r="K63" s="3"/>
      <c r="L63" s="89"/>
      <c r="M63" s="26"/>
    </row>
    <row r="64" spans="1:13" s="12" customFormat="1" x14ac:dyDescent="0.25">
      <c r="A64" s="1"/>
      <c r="B64" s="3"/>
      <c r="C64" s="3"/>
      <c r="D64" s="3"/>
      <c r="E64" s="3"/>
      <c r="F64" s="3"/>
      <c r="G64" s="141" t="s">
        <v>80</v>
      </c>
      <c r="H64" s="142"/>
      <c r="I64" s="44"/>
      <c r="J64" s="113">
        <v>5</v>
      </c>
      <c r="K64" s="79"/>
      <c r="L64" s="91"/>
      <c r="M64" s="90"/>
    </row>
    <row r="65" spans="1:13" s="12" customFormat="1" x14ac:dyDescent="0.25">
      <c r="A65" s="1"/>
      <c r="B65" s="3"/>
      <c r="C65" s="3"/>
      <c r="D65" s="3"/>
      <c r="E65" s="3"/>
      <c r="F65" s="3"/>
      <c r="G65" s="141" t="s">
        <v>81</v>
      </c>
      <c r="H65" s="142"/>
      <c r="I65" s="44"/>
      <c r="J65" s="112">
        <v>1</v>
      </c>
      <c r="K65" s="79"/>
      <c r="L65" s="93"/>
      <c r="M65" s="94"/>
    </row>
    <row r="66" spans="1:13" x14ac:dyDescent="0.25">
      <c r="B66" s="3"/>
      <c r="C66" s="3"/>
      <c r="D66" s="3"/>
      <c r="E66" s="3"/>
      <c r="F66" s="3"/>
      <c r="K66" s="3"/>
      <c r="L66" s="91"/>
      <c r="M66" s="44"/>
    </row>
    <row r="67" spans="1:13" x14ac:dyDescent="0.25">
      <c r="B67" s="3"/>
      <c r="C67" s="3"/>
      <c r="D67" s="3"/>
      <c r="E67" s="3"/>
      <c r="F67" s="2"/>
      <c r="G67" s="141" t="s">
        <v>75</v>
      </c>
      <c r="H67" s="142"/>
      <c r="I67" s="44"/>
      <c r="J67" s="95">
        <v>39.86</v>
      </c>
      <c r="K67" s="3"/>
      <c r="L67" s="91"/>
      <c r="M67" s="44"/>
    </row>
    <row r="68" spans="1:13" x14ac:dyDescent="0.25">
      <c r="B68" s="3"/>
      <c r="C68" s="3"/>
      <c r="D68" s="3"/>
      <c r="E68" s="3"/>
      <c r="F68" s="3"/>
      <c r="G68" s="75"/>
      <c r="H68" s="75"/>
      <c r="I68" s="44"/>
      <c r="J68" s="44"/>
      <c r="K68" s="3"/>
      <c r="L68" s="91"/>
      <c r="M68" s="44"/>
    </row>
    <row r="69" spans="1:13" x14ac:dyDescent="0.25">
      <c r="B69" s="3"/>
      <c r="C69" s="3"/>
      <c r="D69" s="3"/>
      <c r="E69" s="3"/>
      <c r="F69" s="3"/>
      <c r="G69" s="143" t="s">
        <v>120</v>
      </c>
      <c r="H69" s="144"/>
      <c r="I69" s="44"/>
      <c r="J69" s="110">
        <f>IF(J54="","",IF(((J54*SUMPRODUCT(J58:J60,J61:J63)*J64*J65*52)/60)&lt;&gt;0,(J54*SUMPRODUCT(J58:J60,J61:J63)*J64*J65*52)/60,IF(J56="","",(J56/60)*J54)))</f>
        <v>6.9333333333333318</v>
      </c>
      <c r="K69" s="3"/>
      <c r="L69" s="91"/>
      <c r="M69" s="44"/>
    </row>
    <row r="70" spans="1:13" x14ac:dyDescent="0.25">
      <c r="F70" s="3"/>
      <c r="G70" s="156" t="s">
        <v>116</v>
      </c>
      <c r="H70" s="156"/>
      <c r="I70" s="11"/>
      <c r="J70" s="96">
        <f>IF(J67="","",IF(J69="","",J69*J67))</f>
        <v>276.3626666666666</v>
      </c>
      <c r="K70" s="3"/>
      <c r="L70" s="91"/>
      <c r="M70" s="44"/>
    </row>
    <row r="71" spans="1:13" x14ac:dyDescent="0.25">
      <c r="B71" s="3"/>
      <c r="C71" s="3"/>
      <c r="D71" s="3"/>
      <c r="E71" s="3"/>
      <c r="F71" s="3"/>
      <c r="G71" s="78"/>
      <c r="H71" s="78"/>
      <c r="I71" s="3"/>
      <c r="J71" s="3"/>
      <c r="K71" s="3"/>
      <c r="L71" s="91"/>
      <c r="M71" s="44"/>
    </row>
    <row r="72" spans="1:13" x14ac:dyDescent="0.25">
      <c r="B72" s="3"/>
      <c r="C72" s="3"/>
      <c r="D72" s="3"/>
      <c r="E72" s="3"/>
      <c r="F72" s="3"/>
      <c r="G72" s="78"/>
      <c r="H72" s="78"/>
      <c r="I72" s="3"/>
      <c r="J72" s="3"/>
      <c r="K72" s="3"/>
      <c r="L72" s="91"/>
      <c r="M72" s="44"/>
    </row>
    <row r="73" spans="1:13" x14ac:dyDescent="0.25">
      <c r="B73" s="162" t="s">
        <v>40</v>
      </c>
      <c r="C73" s="162"/>
      <c r="D73" s="3"/>
      <c r="E73" s="60"/>
      <c r="F73" s="3"/>
      <c r="G73" s="146" t="s">
        <v>40</v>
      </c>
      <c r="H73" s="147"/>
      <c r="I73" s="44"/>
      <c r="J73" s="104" t="str">
        <f>IF(E73="","",E73)</f>
        <v/>
      </c>
      <c r="K73" s="3"/>
      <c r="L73" s="91"/>
      <c r="M73" s="44"/>
    </row>
    <row r="74" spans="1:13" x14ac:dyDescent="0.25">
      <c r="B74" s="145" t="s">
        <v>77</v>
      </c>
      <c r="C74" s="145"/>
      <c r="D74" s="3"/>
      <c r="E74" s="116"/>
      <c r="F74" s="3"/>
      <c r="G74" s="145" t="s">
        <v>122</v>
      </c>
      <c r="H74" s="145"/>
      <c r="I74" s="44"/>
      <c r="J74" s="111" t="str">
        <f>E76</f>
        <v/>
      </c>
      <c r="K74" s="3"/>
      <c r="L74" s="91"/>
      <c r="M74" s="44"/>
    </row>
    <row r="75" spans="1:13" x14ac:dyDescent="0.25">
      <c r="B75" s="145" t="s">
        <v>78</v>
      </c>
      <c r="C75" s="145"/>
      <c r="D75" s="3"/>
      <c r="E75" s="116"/>
      <c r="F75" s="3"/>
      <c r="G75" s="107"/>
      <c r="H75" s="107"/>
      <c r="I75" s="44"/>
      <c r="J75" s="103"/>
      <c r="K75" s="3"/>
      <c r="L75" s="91"/>
      <c r="M75" s="44"/>
    </row>
    <row r="76" spans="1:13" x14ac:dyDescent="0.25">
      <c r="B76" s="145" t="s">
        <v>121</v>
      </c>
      <c r="C76" s="145"/>
      <c r="D76" s="3"/>
      <c r="E76" s="111" t="str">
        <f>IF(COUNTA(E74:E75)=2,IF(E74-E75=0,"",E74-E75),"")</f>
        <v/>
      </c>
      <c r="F76" s="3"/>
      <c r="G76" s="145" t="s">
        <v>82</v>
      </c>
      <c r="H76" s="145"/>
      <c r="I76" s="44"/>
      <c r="J76" s="115"/>
      <c r="K76" s="3"/>
      <c r="L76" s="91"/>
      <c r="M76" s="44"/>
    </row>
    <row r="77" spans="1:13" x14ac:dyDescent="0.25">
      <c r="B77" s="145" t="s">
        <v>79</v>
      </c>
      <c r="C77" s="145"/>
      <c r="D77" s="3"/>
      <c r="E77" s="70" t="str">
        <f>IF(E76="","",E76/E74)</f>
        <v/>
      </c>
      <c r="F77" s="3"/>
      <c r="G77" s="107"/>
      <c r="H77" s="107"/>
      <c r="I77" s="44"/>
      <c r="J77" s="105" t="s">
        <v>117</v>
      </c>
      <c r="K77" s="3"/>
      <c r="L77" s="91"/>
      <c r="M77" s="44"/>
    </row>
    <row r="78" spans="1:13" x14ac:dyDescent="0.25">
      <c r="B78" s="3"/>
      <c r="C78" s="3"/>
      <c r="D78" s="3"/>
      <c r="E78" s="3"/>
      <c r="F78" s="3"/>
      <c r="G78" s="145" t="s">
        <v>109</v>
      </c>
      <c r="H78" s="145"/>
      <c r="I78" s="44"/>
      <c r="J78" s="115"/>
      <c r="K78" s="3"/>
      <c r="L78" s="91"/>
      <c r="M78" s="44"/>
    </row>
    <row r="79" spans="1:13" x14ac:dyDescent="0.25">
      <c r="B79" s="3"/>
      <c r="C79" s="3"/>
      <c r="D79" s="3"/>
      <c r="E79" s="3"/>
      <c r="F79" s="3"/>
      <c r="G79" s="154" t="s">
        <v>110</v>
      </c>
      <c r="H79" s="155"/>
      <c r="I79" s="44"/>
      <c r="J79" s="115"/>
      <c r="K79" s="3"/>
      <c r="L79" s="91"/>
      <c r="M79" s="44"/>
    </row>
    <row r="80" spans="1:13" x14ac:dyDescent="0.25">
      <c r="B80" s="3"/>
      <c r="C80" s="3"/>
      <c r="D80" s="3"/>
      <c r="E80" s="3"/>
      <c r="F80" s="3"/>
      <c r="G80" s="141" t="s">
        <v>111</v>
      </c>
      <c r="H80" s="142"/>
      <c r="I80" s="44"/>
      <c r="J80" s="115"/>
      <c r="K80" s="3"/>
      <c r="L80" s="91"/>
      <c r="M80" s="44"/>
    </row>
    <row r="81" spans="1:14" x14ac:dyDescent="0.25">
      <c r="B81" s="3"/>
      <c r="C81" s="3"/>
      <c r="D81" s="3"/>
      <c r="E81" s="3"/>
      <c r="F81" s="3"/>
      <c r="G81" s="141" t="s">
        <v>112</v>
      </c>
      <c r="H81" s="142"/>
      <c r="I81" s="44"/>
      <c r="J81" s="114"/>
      <c r="K81" s="3"/>
      <c r="L81" s="91"/>
      <c r="M81" s="44"/>
    </row>
    <row r="82" spans="1:14" x14ac:dyDescent="0.25">
      <c r="B82" s="3"/>
      <c r="C82" s="3"/>
      <c r="D82" s="3"/>
      <c r="E82" s="3"/>
      <c r="F82" s="3"/>
      <c r="G82" s="141" t="s">
        <v>113</v>
      </c>
      <c r="H82" s="142"/>
      <c r="I82" s="44"/>
      <c r="J82" s="114"/>
      <c r="L82" s="47"/>
      <c r="M82" s="10"/>
    </row>
    <row r="83" spans="1:14" x14ac:dyDescent="0.25">
      <c r="B83" s="3"/>
      <c r="C83" s="3"/>
      <c r="D83" s="3"/>
      <c r="E83" s="3"/>
      <c r="F83" s="3"/>
      <c r="G83" s="141" t="s">
        <v>114</v>
      </c>
      <c r="H83" s="142"/>
      <c r="I83" s="44"/>
      <c r="J83" s="114"/>
      <c r="K83" s="3"/>
      <c r="L83" s="47"/>
      <c r="M83" s="10"/>
    </row>
    <row r="84" spans="1:14" x14ac:dyDescent="0.25">
      <c r="B84" s="3"/>
      <c r="C84" s="3"/>
      <c r="D84" s="3"/>
      <c r="E84" s="3"/>
      <c r="F84" s="3"/>
      <c r="G84" s="141" t="s">
        <v>80</v>
      </c>
      <c r="H84" s="142"/>
      <c r="I84" s="44"/>
      <c r="J84" s="113"/>
      <c r="K84" s="3"/>
      <c r="L84" s="47"/>
      <c r="M84" s="10"/>
    </row>
    <row r="85" spans="1:14" x14ac:dyDescent="0.25">
      <c r="B85" s="3"/>
      <c r="C85" s="3"/>
      <c r="D85" s="3"/>
      <c r="E85" s="3"/>
      <c r="F85" s="3"/>
      <c r="G85" s="141" t="s">
        <v>81</v>
      </c>
      <c r="H85" s="142"/>
      <c r="I85" s="44"/>
      <c r="J85" s="112"/>
      <c r="K85" s="3"/>
      <c r="L85" s="47"/>
      <c r="M85" s="10"/>
    </row>
    <row r="86" spans="1:14" x14ac:dyDescent="0.25">
      <c r="B86" s="3"/>
      <c r="C86" s="3"/>
      <c r="D86" s="3"/>
      <c r="E86" s="3"/>
      <c r="F86" s="3"/>
      <c r="K86" s="3"/>
      <c r="L86" s="47"/>
      <c r="M86" s="10"/>
    </row>
    <row r="87" spans="1:14" x14ac:dyDescent="0.25">
      <c r="B87" s="3"/>
      <c r="C87" s="3"/>
      <c r="D87" s="3"/>
      <c r="E87" s="3"/>
      <c r="F87" s="2"/>
      <c r="G87" s="141" t="s">
        <v>75</v>
      </c>
      <c r="H87" s="142"/>
      <c r="I87" s="44"/>
      <c r="J87" s="95"/>
      <c r="K87" s="3"/>
      <c r="L87" s="47"/>
      <c r="M87" s="10"/>
    </row>
    <row r="88" spans="1:14" x14ac:dyDescent="0.25">
      <c r="B88" s="3"/>
      <c r="C88" s="3"/>
      <c r="D88" s="3"/>
      <c r="E88" s="3"/>
      <c r="F88" s="3"/>
      <c r="G88" s="75"/>
      <c r="H88" s="75"/>
      <c r="I88" s="44"/>
      <c r="J88" s="44"/>
      <c r="K88" s="3"/>
      <c r="L88" s="47"/>
      <c r="M88" s="10"/>
    </row>
    <row r="89" spans="1:14" x14ac:dyDescent="0.25">
      <c r="B89" s="3"/>
      <c r="C89" s="3"/>
      <c r="D89" s="3"/>
      <c r="E89" s="3"/>
      <c r="F89" s="3"/>
      <c r="G89" s="143" t="s">
        <v>120</v>
      </c>
      <c r="H89" s="144"/>
      <c r="I89" s="44"/>
      <c r="J89" s="110" t="str">
        <f>IF(J74="","",IF(((J74*SUMPRODUCT(J78:J80,J81:J83)*J84*J85*52)/60)&lt;&gt;0,(J74*SUMPRODUCT(J78:J80,J81:J83)*J84*J85*52)/60,IF(J76="","",(J76/60)*J74)))</f>
        <v/>
      </c>
      <c r="K89" s="3"/>
      <c r="L89" s="47"/>
      <c r="M89" s="10"/>
    </row>
    <row r="90" spans="1:14" ht="15" customHeight="1" x14ac:dyDescent="0.25">
      <c r="A90" s="12"/>
      <c r="F90" s="3"/>
      <c r="G90" s="156" t="s">
        <v>116</v>
      </c>
      <c r="H90" s="156"/>
      <c r="I90" s="11"/>
      <c r="J90" s="96" t="str">
        <f>IF(J87="","",IF(J89="","",J89*J87))</f>
        <v/>
      </c>
      <c r="L90" s="89"/>
      <c r="M90" s="26"/>
      <c r="N90" s="3"/>
    </row>
    <row r="91" spans="1:14" x14ac:dyDescent="0.25">
      <c r="B91" s="3"/>
      <c r="C91" s="3"/>
      <c r="D91" s="3"/>
      <c r="E91" s="3"/>
      <c r="G91" s="3"/>
      <c r="H91" s="3"/>
      <c r="I91" s="3"/>
      <c r="J91" s="3"/>
      <c r="L91" s="91"/>
      <c r="M91" s="90"/>
      <c r="N91" s="3"/>
    </row>
    <row r="92" spans="1:14" x14ac:dyDescent="0.25">
      <c r="B92" s="3"/>
      <c r="C92" s="3"/>
      <c r="D92" s="3"/>
      <c r="E92" s="3"/>
      <c r="G92" s="3"/>
      <c r="H92" s="3"/>
      <c r="I92" s="3"/>
      <c r="J92" s="3"/>
      <c r="L92" s="73"/>
      <c r="M92" s="3"/>
      <c r="N92" s="3"/>
    </row>
    <row r="93" spans="1:14" ht="45" customHeight="1" x14ac:dyDescent="0.25">
      <c r="B93" s="12"/>
      <c r="C93" s="12"/>
      <c r="D93" s="12"/>
      <c r="E93" s="12"/>
      <c r="G93" s="160" t="s">
        <v>36</v>
      </c>
      <c r="H93" s="160"/>
      <c r="I93" s="12"/>
      <c r="J93" s="67">
        <f>IF(SUM(J29,J49,J69,J89)=0,"",SUM(J29,J49,J69,J89))</f>
        <v>27.949999999999996</v>
      </c>
      <c r="L93" s="157">
        <f>IF(SUM(J30,J50,J70,J90)=0,"",SUM(J30,J50,J70,J90))</f>
        <v>872.80504999999994</v>
      </c>
      <c r="M93" s="158"/>
      <c r="N93" s="159"/>
    </row>
  </sheetData>
  <sheetProtection sheet="1" objects="1" scenarios="1" selectLockedCells="1"/>
  <mergeCells count="84">
    <mergeCell ref="C4:J4"/>
    <mergeCell ref="C6:J6"/>
    <mergeCell ref="B2:J2"/>
    <mergeCell ref="B36:C36"/>
    <mergeCell ref="B35:C35"/>
    <mergeCell ref="B34:C34"/>
    <mergeCell ref="B33:C33"/>
    <mergeCell ref="B17:C17"/>
    <mergeCell ref="B16:C16"/>
    <mergeCell ref="B15:C15"/>
    <mergeCell ref="B14:C14"/>
    <mergeCell ref="B13:C13"/>
    <mergeCell ref="G24:H24"/>
    <mergeCell ref="G23:H23"/>
    <mergeCell ref="G21:H21"/>
    <mergeCell ref="G20:H20"/>
    <mergeCell ref="B53:C53"/>
    <mergeCell ref="B37:C37"/>
    <mergeCell ref="B56:C56"/>
    <mergeCell ref="G41:H41"/>
    <mergeCell ref="G40:H40"/>
    <mergeCell ref="G39:H39"/>
    <mergeCell ref="G43:H43"/>
    <mergeCell ref="B55:C55"/>
    <mergeCell ref="B74:C74"/>
    <mergeCell ref="B73:C73"/>
    <mergeCell ref="G79:H79"/>
    <mergeCell ref="G80:H80"/>
    <mergeCell ref="B54:C54"/>
    <mergeCell ref="B57:C57"/>
    <mergeCell ref="B77:C77"/>
    <mergeCell ref="B76:C76"/>
    <mergeCell ref="B75:C75"/>
    <mergeCell ref="G70:H70"/>
    <mergeCell ref="G18:H18"/>
    <mergeCell ref="L93:N93"/>
    <mergeCell ref="G90:H90"/>
    <mergeCell ref="G93:H93"/>
    <mergeCell ref="G84:H84"/>
    <mergeCell ref="G42:H42"/>
    <mergeCell ref="G44:H44"/>
    <mergeCell ref="G53:H53"/>
    <mergeCell ref="G54:H54"/>
    <mergeCell ref="G64:H64"/>
    <mergeCell ref="G81:H81"/>
    <mergeCell ref="G78:H78"/>
    <mergeCell ref="G33:H33"/>
    <mergeCell ref="G63:H63"/>
    <mergeCell ref="G31:H31"/>
    <mergeCell ref="G22:H22"/>
    <mergeCell ref="G25:H25"/>
    <mergeCell ref="G27:H27"/>
    <mergeCell ref="G38:H38"/>
    <mergeCell ref="G36:H36"/>
    <mergeCell ref="G34:H34"/>
    <mergeCell ref="B9:E10"/>
    <mergeCell ref="G9:J10"/>
    <mergeCell ref="G60:H60"/>
    <mergeCell ref="G61:H61"/>
    <mergeCell ref="G62:H62"/>
    <mergeCell ref="G56:H56"/>
    <mergeCell ref="G58:H58"/>
    <mergeCell ref="G59:H59"/>
    <mergeCell ref="G30:H30"/>
    <mergeCell ref="G29:H29"/>
    <mergeCell ref="G14:H14"/>
    <mergeCell ref="G13:H13"/>
    <mergeCell ref="G50:H50"/>
    <mergeCell ref="G45:H45"/>
    <mergeCell ref="G19:H19"/>
    <mergeCell ref="G16:H16"/>
    <mergeCell ref="G87:H87"/>
    <mergeCell ref="G89:H89"/>
    <mergeCell ref="G47:H47"/>
    <mergeCell ref="G49:H49"/>
    <mergeCell ref="G65:H65"/>
    <mergeCell ref="G67:H67"/>
    <mergeCell ref="G69:H69"/>
    <mergeCell ref="G74:H74"/>
    <mergeCell ref="G85:H85"/>
    <mergeCell ref="G83:H83"/>
    <mergeCell ref="G82:H82"/>
    <mergeCell ref="G73:H73"/>
    <mergeCell ref="G76:H76"/>
  </mergeCells>
  <dataValidations count="9">
    <dataValidation type="textLength" operator="lessThanOrEqual" allowBlank="1" showInputMessage="1" showErrorMessage="1" errorTitle="Product Description" error="The process description entered is too long. Please rephrase the decription so it does not exceed 30 characters." sqref="E13 E33 E53 E73" xr:uid="{00000000-0002-0000-0100-000000000000}">
      <formula1>30</formula1>
    </dataValidation>
    <dataValidation type="custom" allowBlank="1" showInputMessage="1" showErrorMessage="1" errorTitle="Invalid Entry" error="This field is to be filled out if the data to fill the previous eight fields is not avaliable. It appears these fields are occupied. " sqref="J31" xr:uid="{00000000-0002-0000-0100-000001000000}">
      <formula1>IF(H28="",TRUE,FALSE)</formula1>
    </dataValidation>
    <dataValidation type="custom" allowBlank="1" showInputMessage="1" showErrorMessage="1" errorTitle="Invalid Entry" error="This field is to be filled out if the data to fill the previous eight fields is not avaliable. It appears these fields are occupied. " sqref="L44 L64" xr:uid="{00000000-0002-0000-0100-000002000000}">
      <formula1>IF(J44="",TRUE,FALSE)</formula1>
    </dataValidation>
    <dataValidation type="custom" allowBlank="1" showInputMessage="1" showErrorMessage="1" errorTitle="Invalid Entry" error="Fill out this box OR the following eight boxes. This error is displaying because at least one of the following eight boxes are populated." sqref="J16 J36 J56 J76" xr:uid="{00000000-0002-0000-0100-000003000000}">
      <formula1>COUNTA(J18:J25)=0</formula1>
    </dataValidation>
    <dataValidation type="custom" allowBlank="1" showInputMessage="1" showErrorMessage="1" errorTitle="Invalid Entry" error="Fill out these eight boxes OR the box above. This error is displaying because the box above is populated." sqref="J18:J25" xr:uid="{00000000-0002-0000-0100-000004000000}">
      <formula1>ISBLANK($J$16)</formula1>
    </dataValidation>
    <dataValidation type="custom" allowBlank="1" showInputMessage="1" showErrorMessage="1" errorTitle="Invalid Entry" error="This field is to be filled out if the data to fill the previous eight fields is not avaliable. It appears these fields are occupied. " sqref="L91" xr:uid="{00000000-0002-0000-0100-000005000000}">
      <formula1>IF(J84="",TRUE,FALSE)</formula1>
    </dataValidation>
    <dataValidation type="custom" allowBlank="1" showInputMessage="1" showErrorMessage="1" errorTitle="Invalid Entry" error="Fill out these eight boxes OR the box above. This error is displaying because the box above is populated." sqref="J38:J45" xr:uid="{00000000-0002-0000-0100-000006000000}">
      <formula1>ISBLANK($J$36)</formula1>
    </dataValidation>
    <dataValidation type="custom" allowBlank="1" showInputMessage="1" showErrorMessage="1" errorTitle="Invalid Entry" error="Fill out these eight boxes OR the box above. This error is displaying because the box above is populated." sqref="J58:J65" xr:uid="{00000000-0002-0000-0100-000007000000}">
      <formula1>ISBLANK($J$56)</formula1>
    </dataValidation>
    <dataValidation type="custom" allowBlank="1" showInputMessage="1" showErrorMessage="1" errorTitle="Invalid Entry" error="Fill out these eight boxes OR the box above. This error is displaying because the box above is populated." sqref="J78:J85" xr:uid="{00000000-0002-0000-0100-000008000000}">
      <formula1>ISBLANK($J$76)</formula1>
    </dataValidation>
  </dataValidations>
  <pageMargins left="0.15748031496062992" right="0.16" top="0.47244094488188981" bottom="0.27559055118110237" header="0.15748031496062992" footer="0.15748031496062992"/>
  <pageSetup scale="57" orientation="landscape" horizontalDpi="300" verticalDpi="300" r:id="rId1"/>
  <headerFooter>
    <oddFooter>&amp;CCurrent Date: &amp;D&amp;R&amp;"-,Italic"Last Updated: May 14, 2010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O58"/>
  <sheetViews>
    <sheetView workbookViewId="0">
      <selection activeCell="E13" sqref="E13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4.28515625" style="1" customWidth="1"/>
    <col min="4" max="4" width="2" style="1" customWidth="1"/>
    <col min="5" max="5" width="35.7109375" style="1" customWidth="1"/>
    <col min="6" max="6" width="6.5703125" style="1" customWidth="1"/>
    <col min="7" max="7" width="48.42578125" style="1" bestFit="1" customWidth="1"/>
    <col min="8" max="8" width="2" style="1" customWidth="1"/>
    <col min="9" max="9" width="35.7109375" style="1" customWidth="1"/>
    <col min="10" max="10" width="6.5703125" style="1" customWidth="1"/>
    <col min="11" max="11" width="50" style="1" customWidth="1"/>
    <col min="12" max="13" width="9.7109375" style="1" customWidth="1"/>
    <col min="14" max="16384" width="9.140625" style="1"/>
  </cols>
  <sheetData>
    <row r="1" spans="1:15" x14ac:dyDescent="0.25">
      <c r="F1" s="10"/>
      <c r="H1" s="2"/>
      <c r="I1" s="2"/>
    </row>
    <row r="2" spans="1:15" ht="36" x14ac:dyDescent="0.55000000000000004">
      <c r="B2" s="137" t="str">
        <f ca="1">MID(CELL("filename",A1),FIND("]",CELL("filename",A1))+1,50)</f>
        <v>Bed Days Saved</v>
      </c>
      <c r="C2" s="137"/>
      <c r="D2" s="137"/>
      <c r="E2" s="137"/>
      <c r="F2" s="137"/>
      <c r="G2" s="137"/>
      <c r="H2" s="137"/>
      <c r="I2" s="137"/>
    </row>
    <row r="4" spans="1:15" x14ac:dyDescent="0.25">
      <c r="B4" s="15" t="s">
        <v>12</v>
      </c>
      <c r="C4" s="167" t="str">
        <f>IF(Summary!D4="","",Summary!D4)</f>
        <v>Carmen Home Care/Southern Health-Sante Sud</v>
      </c>
      <c r="D4" s="167"/>
      <c r="E4" s="167"/>
      <c r="F4" s="167"/>
      <c r="G4" s="167"/>
      <c r="H4" s="167"/>
      <c r="I4" s="167"/>
      <c r="J4" s="166"/>
    </row>
    <row r="5" spans="1:15" x14ac:dyDescent="0.25">
      <c r="C5" s="40"/>
      <c r="D5" s="40"/>
      <c r="E5" s="40"/>
      <c r="J5" s="166"/>
    </row>
    <row r="6" spans="1:15" x14ac:dyDescent="0.25">
      <c r="B6" s="15" t="s">
        <v>0</v>
      </c>
      <c r="C6" s="167" t="str">
        <f>IF(Summary!D7="","",Summary!D7)</f>
        <v>Lean Mean Ordering Machine</v>
      </c>
      <c r="D6" s="167"/>
      <c r="E6" s="167"/>
      <c r="F6" s="167"/>
      <c r="G6" s="167"/>
      <c r="H6" s="167"/>
      <c r="I6" s="167"/>
      <c r="J6" s="166"/>
    </row>
    <row r="7" spans="1:15" x14ac:dyDescent="0.25">
      <c r="J7" s="166"/>
    </row>
    <row r="8" spans="1:15" ht="15.75" thickBot="1" x14ac:dyDescent="0.3"/>
    <row r="9" spans="1:15" ht="15" customHeight="1" x14ac:dyDescent="0.25">
      <c r="B9" s="148" t="s">
        <v>2</v>
      </c>
      <c r="C9" s="149"/>
      <c r="D9" s="149"/>
      <c r="E9" s="150"/>
      <c r="G9" s="148" t="s">
        <v>1</v>
      </c>
      <c r="H9" s="149"/>
      <c r="I9" s="150"/>
    </row>
    <row r="10" spans="1:15" ht="15.75" customHeight="1" thickBot="1" x14ac:dyDescent="0.3">
      <c r="A10" s="10"/>
      <c r="B10" s="151"/>
      <c r="C10" s="152"/>
      <c r="D10" s="152"/>
      <c r="E10" s="153"/>
      <c r="G10" s="151"/>
      <c r="H10" s="152"/>
      <c r="I10" s="153"/>
    </row>
    <row r="11" spans="1:15" x14ac:dyDescent="0.25">
      <c r="A11" s="10"/>
      <c r="B11" s="3"/>
      <c r="C11" s="3"/>
      <c r="D11" s="3"/>
      <c r="E11" s="3"/>
      <c r="F11" s="3"/>
      <c r="G11" s="3"/>
      <c r="H11" s="3"/>
      <c r="I11" s="3"/>
      <c r="J11" s="3"/>
    </row>
    <row r="12" spans="1:15" ht="15.75" thickBot="1" x14ac:dyDescent="0.3">
      <c r="A12" s="10"/>
      <c r="B12" s="3"/>
      <c r="C12" s="3"/>
      <c r="D12" s="3"/>
      <c r="E12" s="3"/>
      <c r="F12" s="44"/>
      <c r="G12" s="3"/>
      <c r="H12" s="3"/>
      <c r="I12" s="3"/>
      <c r="J12" s="3"/>
    </row>
    <row r="13" spans="1:15" ht="15" customHeight="1" thickBot="1" x14ac:dyDescent="0.3">
      <c r="A13" s="10"/>
      <c r="B13" s="162" t="s">
        <v>37</v>
      </c>
      <c r="C13" s="162"/>
      <c r="D13" s="44"/>
      <c r="E13" s="60"/>
      <c r="F13" s="44"/>
      <c r="G13" s="68" t="str">
        <f>B13</f>
        <v>Process 1</v>
      </c>
      <c r="H13" s="44"/>
      <c r="I13" s="59" t="str">
        <f>IF(E13="","",E13)</f>
        <v/>
      </c>
      <c r="J13" s="44"/>
      <c r="K13" s="43" t="s">
        <v>70</v>
      </c>
    </row>
    <row r="14" spans="1:15" ht="15" customHeight="1" x14ac:dyDescent="0.25">
      <c r="A14" s="11"/>
      <c r="B14" s="145" t="s">
        <v>83</v>
      </c>
      <c r="C14" s="145"/>
      <c r="D14" s="44"/>
      <c r="E14" s="118"/>
      <c r="F14" s="44"/>
      <c r="G14" s="69" t="s">
        <v>17</v>
      </c>
      <c r="H14" s="44"/>
      <c r="I14" s="117" t="str">
        <f>E16</f>
        <v/>
      </c>
      <c r="J14" s="44"/>
      <c r="K14" s="86" t="str">
        <f>IF(SUM(I17,I25,I33,I41)=0,"",SUM(I17,I25,I33,I41))</f>
        <v/>
      </c>
    </row>
    <row r="15" spans="1:15" ht="15" customHeight="1" thickBot="1" x14ac:dyDescent="0.3">
      <c r="A15" s="11"/>
      <c r="B15" s="145" t="s">
        <v>84</v>
      </c>
      <c r="C15" s="145"/>
      <c r="D15" s="44"/>
      <c r="E15" s="118"/>
      <c r="F15" s="44"/>
      <c r="G15" s="69" t="s">
        <v>19</v>
      </c>
      <c r="H15" s="44"/>
      <c r="I15" s="119"/>
      <c r="J15" s="44"/>
      <c r="K15" s="39" t="s">
        <v>71</v>
      </c>
      <c r="N15" s="11"/>
      <c r="O15" s="11"/>
    </row>
    <row r="16" spans="1:15" ht="15" customHeight="1" thickBot="1" x14ac:dyDescent="0.3">
      <c r="A16" s="11"/>
      <c r="B16" s="145" t="s">
        <v>85</v>
      </c>
      <c r="C16" s="145"/>
      <c r="D16" s="44"/>
      <c r="E16" s="117" t="str">
        <f>IF(COUNTA(E14:E15)=2,IF(E14-E15=0,"",E14-E15),"")</f>
        <v/>
      </c>
      <c r="F16" s="44"/>
      <c r="G16" s="69" t="s">
        <v>18</v>
      </c>
      <c r="H16" s="44"/>
      <c r="I16" s="99"/>
      <c r="J16" s="44"/>
      <c r="K16" s="43" t="s">
        <v>71</v>
      </c>
      <c r="N16" s="65"/>
      <c r="O16" s="65"/>
    </row>
    <row r="17" spans="1:11" ht="15" customHeight="1" x14ac:dyDescent="0.25">
      <c r="A17" s="11"/>
      <c r="B17" s="145" t="s">
        <v>86</v>
      </c>
      <c r="C17" s="145"/>
      <c r="D17" s="44"/>
      <c r="E17" s="70" t="str">
        <f>IF(E16="","",E16/E14)</f>
        <v/>
      </c>
      <c r="F17" s="44"/>
      <c r="G17" s="69" t="s">
        <v>20</v>
      </c>
      <c r="H17" s="44"/>
      <c r="I17" s="120" t="str">
        <f>IF(ISERROR(IF(I15="","",I14*I15)),"",IF(I15="","",I14*I15))</f>
        <v/>
      </c>
      <c r="J17" s="44"/>
      <c r="K17" s="88" t="str">
        <f>IF(SUM(I19,I27,I35,I43)=0,"",SUM(I19,I27,I35,I43))</f>
        <v/>
      </c>
    </row>
    <row r="18" spans="1:11" ht="15" customHeight="1" thickBot="1" x14ac:dyDescent="0.3">
      <c r="A18" s="11"/>
      <c r="B18" s="71"/>
      <c r="C18" s="71"/>
      <c r="D18" s="44"/>
      <c r="E18" s="72"/>
      <c r="F18" s="44"/>
      <c r="G18" s="69" t="s">
        <v>123</v>
      </c>
      <c r="H18" s="44"/>
      <c r="I18" s="121" t="str">
        <f>IF(ISERROR(IF(I15="","",I15*E17)),"",IF(I15="","",I15*E17))</f>
        <v/>
      </c>
      <c r="J18" s="44"/>
    </row>
    <row r="19" spans="1:11" ht="15" customHeight="1" thickBot="1" x14ac:dyDescent="0.3">
      <c r="A19" s="11"/>
      <c r="B19" s="44"/>
      <c r="C19" s="44"/>
      <c r="D19" s="44"/>
      <c r="E19" s="44"/>
      <c r="F19" s="44"/>
      <c r="G19" s="69" t="s">
        <v>21</v>
      </c>
      <c r="H19" s="44"/>
      <c r="I19" s="98" t="str">
        <f>IF(ISERROR(IF(COUNTA(I16:I17)=2,I17*I16,"")),"",IF(COUNTA(I16:I17)=2,I17*I16,""))</f>
        <v/>
      </c>
      <c r="J19" s="44"/>
      <c r="K19" s="43" t="s">
        <v>73</v>
      </c>
    </row>
    <row r="20" spans="1:11" ht="15" customHeight="1" x14ac:dyDescent="0.25">
      <c r="A20" s="11"/>
      <c r="B20" s="44"/>
      <c r="C20" s="44"/>
      <c r="D20" s="44"/>
      <c r="E20" s="44"/>
      <c r="F20" s="44"/>
      <c r="G20" s="44"/>
      <c r="H20" s="44"/>
      <c r="I20" s="44"/>
      <c r="J20" s="44"/>
      <c r="K20" s="87" t="str">
        <f>IF(SUM(I18,I26,I34,I42)=0,"",SUM(I18,I26,I34,I42))</f>
        <v/>
      </c>
    </row>
    <row r="21" spans="1:11" ht="15" customHeight="1" x14ac:dyDescent="0.25">
      <c r="A21" s="11"/>
      <c r="B21" s="162" t="s">
        <v>38</v>
      </c>
      <c r="C21" s="162"/>
      <c r="D21" s="44"/>
      <c r="E21" s="60"/>
      <c r="F21" s="44"/>
      <c r="G21" s="68" t="str">
        <f>B21</f>
        <v>Process 2</v>
      </c>
      <c r="H21" s="44"/>
      <c r="I21" s="59" t="str">
        <f>IF(E21="","",E21)</f>
        <v/>
      </c>
      <c r="J21" s="44"/>
    </row>
    <row r="22" spans="1:11" ht="15" customHeight="1" x14ac:dyDescent="0.25">
      <c r="A22" s="11"/>
      <c r="B22" s="145" t="s">
        <v>83</v>
      </c>
      <c r="C22" s="145"/>
      <c r="D22" s="44"/>
      <c r="E22" s="118"/>
      <c r="F22" s="44"/>
      <c r="G22" s="69" t="s">
        <v>17</v>
      </c>
      <c r="H22" s="44"/>
      <c r="I22" s="117" t="str">
        <f>E24</f>
        <v/>
      </c>
      <c r="J22" s="44"/>
    </row>
    <row r="23" spans="1:11" ht="15" customHeight="1" x14ac:dyDescent="0.25">
      <c r="A23" s="11"/>
      <c r="B23" s="145" t="s">
        <v>84</v>
      </c>
      <c r="C23" s="145"/>
      <c r="D23" s="44"/>
      <c r="E23" s="118"/>
      <c r="F23" s="44"/>
      <c r="G23" s="69" t="s">
        <v>19</v>
      </c>
      <c r="H23" s="44"/>
      <c r="I23" s="119"/>
      <c r="J23" s="44"/>
    </row>
    <row r="24" spans="1:11" ht="15" customHeight="1" x14ac:dyDescent="0.25">
      <c r="A24" s="11"/>
      <c r="B24" s="145" t="s">
        <v>85</v>
      </c>
      <c r="C24" s="145"/>
      <c r="D24" s="44"/>
      <c r="E24" s="117" t="str">
        <f>IF(COUNTA(E22:E23)=2,IF(E22-E23=0,"",E22-E23),"")</f>
        <v/>
      </c>
      <c r="F24" s="44"/>
      <c r="G24" s="69" t="s">
        <v>18</v>
      </c>
      <c r="H24" s="44"/>
      <c r="I24" s="99"/>
      <c r="J24" s="44"/>
    </row>
    <row r="25" spans="1:11" ht="15" customHeight="1" x14ac:dyDescent="0.25">
      <c r="A25" s="11"/>
      <c r="B25" s="145" t="s">
        <v>86</v>
      </c>
      <c r="C25" s="145"/>
      <c r="D25" s="44"/>
      <c r="E25" s="70" t="str">
        <f>IF(E24="","",E24/E22)</f>
        <v/>
      </c>
      <c r="F25" s="44"/>
      <c r="G25" s="69" t="s">
        <v>20</v>
      </c>
      <c r="H25" s="44"/>
      <c r="I25" s="120" t="str">
        <f>IF(ISERROR(IF(I23="","",I22*I23)),"",IF(I23="","",I22*I23))</f>
        <v/>
      </c>
      <c r="J25" s="44"/>
    </row>
    <row r="26" spans="1:11" ht="15" customHeight="1" x14ac:dyDescent="0.25">
      <c r="A26" s="11"/>
      <c r="B26" s="107"/>
      <c r="C26" s="107"/>
      <c r="D26" s="44"/>
      <c r="E26" s="72"/>
      <c r="F26" s="44"/>
      <c r="G26" s="69" t="s">
        <v>123</v>
      </c>
      <c r="H26" s="44"/>
      <c r="I26" s="121" t="str">
        <f>IF(ISERROR(IF(I23="","",I23*E25)),"",IF(I23="","",I23*E25))</f>
        <v/>
      </c>
      <c r="J26" s="44"/>
    </row>
    <row r="27" spans="1:11" ht="15" customHeight="1" x14ac:dyDescent="0.25">
      <c r="A27" s="11"/>
      <c r="B27" s="44"/>
      <c r="C27" s="44"/>
      <c r="D27" s="44"/>
      <c r="E27" s="44"/>
      <c r="F27" s="44"/>
      <c r="G27" s="69" t="s">
        <v>21</v>
      </c>
      <c r="H27" s="44"/>
      <c r="I27" s="98" t="str">
        <f>IF(ISERROR(IF(COUNTA(I24:I25)=2,I25*I24,"")),"",IF(COUNTA(I24:I25)=2,I25*I24,""))</f>
        <v/>
      </c>
      <c r="J27" s="44"/>
    </row>
    <row r="28" spans="1:11" ht="15" customHeight="1" x14ac:dyDescent="0.25">
      <c r="A28" s="11"/>
      <c r="B28" s="44"/>
      <c r="C28" s="44"/>
      <c r="D28" s="44"/>
      <c r="E28" s="44"/>
      <c r="F28" s="44"/>
      <c r="G28" s="44"/>
      <c r="H28" s="44"/>
      <c r="I28" s="44"/>
      <c r="J28" s="44"/>
    </row>
    <row r="29" spans="1:11" ht="15" customHeight="1" x14ac:dyDescent="0.25">
      <c r="A29" s="11"/>
      <c r="B29" s="162" t="s">
        <v>39</v>
      </c>
      <c r="C29" s="162"/>
      <c r="D29" s="44"/>
      <c r="E29" s="60"/>
      <c r="F29" s="44"/>
      <c r="G29" s="68" t="str">
        <f>B29</f>
        <v>Process 3</v>
      </c>
      <c r="H29" s="44"/>
      <c r="I29" s="59" t="str">
        <f>IF(E29="","",E29)</f>
        <v/>
      </c>
      <c r="J29" s="44"/>
    </row>
    <row r="30" spans="1:11" ht="15" customHeight="1" x14ac:dyDescent="0.35">
      <c r="A30" s="11"/>
      <c r="B30" s="145" t="s">
        <v>83</v>
      </c>
      <c r="C30" s="145"/>
      <c r="D30" s="44"/>
      <c r="E30" s="118"/>
      <c r="F30" s="44"/>
      <c r="G30" s="69" t="s">
        <v>17</v>
      </c>
      <c r="H30" s="44"/>
      <c r="I30" s="117" t="str">
        <f>E32</f>
        <v/>
      </c>
      <c r="J30" s="45"/>
    </row>
    <row r="31" spans="1:11" ht="15" customHeight="1" x14ac:dyDescent="0.25">
      <c r="A31" s="10"/>
      <c r="B31" s="145" t="s">
        <v>84</v>
      </c>
      <c r="C31" s="145"/>
      <c r="D31" s="44"/>
      <c r="E31" s="118"/>
      <c r="F31" s="44"/>
      <c r="G31" s="69" t="s">
        <v>19</v>
      </c>
      <c r="H31" s="44"/>
      <c r="I31" s="119"/>
      <c r="J31" s="44"/>
    </row>
    <row r="32" spans="1:11" ht="15" customHeight="1" x14ac:dyDescent="0.25">
      <c r="A32" s="10"/>
      <c r="B32" s="145" t="s">
        <v>85</v>
      </c>
      <c r="C32" s="145"/>
      <c r="D32" s="44"/>
      <c r="E32" s="117" t="str">
        <f>IF(COUNTA(E30:E31)=2,IF(E30-E31=0,"",E30-E31),"")</f>
        <v/>
      </c>
      <c r="F32" s="44"/>
      <c r="G32" s="69" t="s">
        <v>18</v>
      </c>
      <c r="H32" s="44"/>
      <c r="I32" s="99"/>
      <c r="J32" s="44"/>
    </row>
    <row r="33" spans="1:10" ht="15" customHeight="1" x14ac:dyDescent="0.25">
      <c r="A33" s="10"/>
      <c r="B33" s="145" t="s">
        <v>86</v>
      </c>
      <c r="C33" s="145"/>
      <c r="D33" s="44"/>
      <c r="E33" s="70" t="str">
        <f>IF(E32="","",E32/E30)</f>
        <v/>
      </c>
      <c r="F33" s="44"/>
      <c r="G33" s="69" t="s">
        <v>20</v>
      </c>
      <c r="H33" s="44"/>
      <c r="I33" s="120" t="str">
        <f>IF(ISERROR(IF(I31="","",I30*I31)),"",IF(I31="","",I30*I31))</f>
        <v/>
      </c>
      <c r="J33" s="44"/>
    </row>
    <row r="34" spans="1:10" ht="15" customHeight="1" x14ac:dyDescent="0.25">
      <c r="A34" s="10"/>
      <c r="B34" s="107"/>
      <c r="C34" s="107"/>
      <c r="D34" s="44"/>
      <c r="E34" s="72"/>
      <c r="F34" s="44"/>
      <c r="G34" s="69" t="s">
        <v>123</v>
      </c>
      <c r="H34" s="44"/>
      <c r="I34" s="121" t="str">
        <f>IF(ISERROR(IF(I31="","",I31*E33)),"",IF(I31="","",I31*E33))</f>
        <v/>
      </c>
      <c r="J34" s="44"/>
    </row>
    <row r="35" spans="1:10" ht="15" customHeight="1" x14ac:dyDescent="0.25">
      <c r="A35" s="10"/>
      <c r="B35" s="44"/>
      <c r="C35" s="44"/>
      <c r="D35" s="44"/>
      <c r="E35" s="44"/>
      <c r="F35" s="44"/>
      <c r="G35" s="69" t="s">
        <v>21</v>
      </c>
      <c r="H35" s="44"/>
      <c r="I35" s="98" t="str">
        <f>IF(ISERROR(IF(COUNTA(I32:I33)=2,I33*I32,"")),"",IF(COUNTA(I32:I33)=2,I33*I32,""))</f>
        <v/>
      </c>
      <c r="J35" s="44"/>
    </row>
    <row r="36" spans="1:10" ht="15" customHeight="1" x14ac:dyDescent="0.25">
      <c r="A36" s="10"/>
      <c r="B36" s="44"/>
      <c r="C36" s="44"/>
      <c r="D36" s="44"/>
      <c r="E36" s="44"/>
      <c r="F36" s="44"/>
      <c r="G36" s="44"/>
      <c r="H36" s="44"/>
      <c r="I36" s="44"/>
      <c r="J36" s="44"/>
    </row>
    <row r="37" spans="1:10" ht="15" customHeight="1" x14ac:dyDescent="0.25">
      <c r="A37" s="11"/>
      <c r="B37" s="162" t="s">
        <v>40</v>
      </c>
      <c r="C37" s="162"/>
      <c r="D37" s="44"/>
      <c r="E37" s="60"/>
      <c r="F37" s="44"/>
      <c r="G37" s="68" t="str">
        <f>B37</f>
        <v>Process 4</v>
      </c>
      <c r="H37" s="44"/>
      <c r="I37" s="59" t="str">
        <f>IF(E37="","",E37)</f>
        <v/>
      </c>
      <c r="J37" s="44"/>
    </row>
    <row r="38" spans="1:10" ht="15" customHeight="1" x14ac:dyDescent="0.25">
      <c r="A38" s="11"/>
      <c r="B38" s="145" t="s">
        <v>83</v>
      </c>
      <c r="C38" s="145"/>
      <c r="D38" s="44"/>
      <c r="E38" s="118"/>
      <c r="F38" s="44"/>
      <c r="G38" s="69" t="s">
        <v>17</v>
      </c>
      <c r="H38" s="44"/>
      <c r="I38" s="117" t="str">
        <f>E40</f>
        <v/>
      </c>
      <c r="J38" s="44"/>
    </row>
    <row r="39" spans="1:10" ht="15" customHeight="1" x14ac:dyDescent="0.35">
      <c r="A39" s="11"/>
      <c r="B39" s="145" t="s">
        <v>84</v>
      </c>
      <c r="C39" s="145"/>
      <c r="D39" s="44"/>
      <c r="E39" s="118"/>
      <c r="F39" s="44"/>
      <c r="G39" s="69" t="s">
        <v>19</v>
      </c>
      <c r="H39" s="44"/>
      <c r="I39" s="119"/>
      <c r="J39" s="45"/>
    </row>
    <row r="40" spans="1:10" ht="15" customHeight="1" x14ac:dyDescent="0.25">
      <c r="A40" s="10"/>
      <c r="B40" s="145" t="s">
        <v>85</v>
      </c>
      <c r="C40" s="145"/>
      <c r="D40" s="44"/>
      <c r="E40" s="117" t="str">
        <f>IF(COUNTA(E38:E39)=2,IF(E38-E39=0,"",E38-E39),"")</f>
        <v/>
      </c>
      <c r="F40" s="44"/>
      <c r="G40" s="69" t="s">
        <v>18</v>
      </c>
      <c r="H40" s="44"/>
      <c r="I40" s="99"/>
      <c r="J40" s="44"/>
    </row>
    <row r="41" spans="1:10" ht="15" customHeight="1" x14ac:dyDescent="0.25">
      <c r="A41" s="10"/>
      <c r="B41" s="145" t="s">
        <v>86</v>
      </c>
      <c r="C41" s="145"/>
      <c r="D41" s="44"/>
      <c r="E41" s="70" t="str">
        <f>IF(E40="","",E40/E38)</f>
        <v/>
      </c>
      <c r="F41" s="44"/>
      <c r="G41" s="69" t="s">
        <v>20</v>
      </c>
      <c r="H41" s="44"/>
      <c r="I41" s="120" t="str">
        <f>IF(ISERROR(IF(I39="","",I38*I39)),"",IF(I39="","",I38*I39))</f>
        <v/>
      </c>
      <c r="J41" s="44"/>
    </row>
    <row r="42" spans="1:10" ht="15" customHeight="1" x14ac:dyDescent="0.25">
      <c r="A42" s="10"/>
      <c r="B42" s="107"/>
      <c r="C42" s="107"/>
      <c r="D42" s="44"/>
      <c r="E42" s="72"/>
      <c r="F42" s="44"/>
      <c r="G42" s="69" t="s">
        <v>123</v>
      </c>
      <c r="H42" s="44"/>
      <c r="I42" s="121" t="str">
        <f>IF(ISERROR(IF(I39="","",I39*E41)),"",IF(I39="","",I39*E41))</f>
        <v/>
      </c>
      <c r="J42" s="44"/>
    </row>
    <row r="43" spans="1:10" ht="15" customHeight="1" x14ac:dyDescent="0.25">
      <c r="A43" s="10"/>
      <c r="B43" s="44"/>
      <c r="C43" s="44"/>
      <c r="D43" s="44"/>
      <c r="E43" s="44"/>
      <c r="F43" s="44"/>
      <c r="G43" s="69" t="s">
        <v>21</v>
      </c>
      <c r="H43" s="44"/>
      <c r="I43" s="98" t="str">
        <f>IF(ISERROR(IF(COUNTA(I40:I41)=2,I41*I40,"")),"",IF(COUNTA(I40:I41)=2,I41*I40,""))</f>
        <v/>
      </c>
      <c r="J43" s="44"/>
    </row>
    <row r="44" spans="1:10" x14ac:dyDescent="0.25">
      <c r="B44" s="10"/>
      <c r="C44" s="10"/>
      <c r="D44" s="10"/>
      <c r="E44" s="10"/>
      <c r="F44" s="11"/>
      <c r="G44" s="17"/>
      <c r="H44" s="11"/>
      <c r="I44" s="18"/>
    </row>
    <row r="47" spans="1:10" s="12" customFormat="1" x14ac:dyDescent="0.25">
      <c r="B47" s="1"/>
      <c r="C47" s="1"/>
      <c r="D47" s="1"/>
      <c r="E47" s="1"/>
      <c r="F47" s="1"/>
      <c r="G47" s="1"/>
      <c r="H47" s="1"/>
      <c r="I47" s="1"/>
    </row>
    <row r="48" spans="1:10" s="12" customFormat="1" x14ac:dyDescent="0.25">
      <c r="B48" s="1"/>
      <c r="C48" s="1"/>
      <c r="D48" s="1"/>
      <c r="E48" s="1"/>
      <c r="F48" s="1"/>
      <c r="G48" s="1"/>
      <c r="H48" s="1"/>
      <c r="I48" s="1"/>
    </row>
    <row r="58" spans="10:10" x14ac:dyDescent="0.25">
      <c r="J58" s="19" t="str">
        <f>I41</f>
        <v/>
      </c>
    </row>
  </sheetData>
  <sheetProtection sheet="1" objects="1" scenarios="1" selectLockedCells="1"/>
  <mergeCells count="26">
    <mergeCell ref="B31:C31"/>
    <mergeCell ref="B30:C30"/>
    <mergeCell ref="B29:C29"/>
    <mergeCell ref="B32:C32"/>
    <mergeCell ref="B33:C33"/>
    <mergeCell ref="J4:J7"/>
    <mergeCell ref="B9:E10"/>
    <mergeCell ref="G9:I10"/>
    <mergeCell ref="C4:I4"/>
    <mergeCell ref="C6:I6"/>
    <mergeCell ref="B2:I2"/>
    <mergeCell ref="B41:C41"/>
    <mergeCell ref="B40:C40"/>
    <mergeCell ref="B39:C39"/>
    <mergeCell ref="B38:C38"/>
    <mergeCell ref="B37:C37"/>
    <mergeCell ref="B13:C13"/>
    <mergeCell ref="B14:C14"/>
    <mergeCell ref="B15:C15"/>
    <mergeCell ref="B16:C16"/>
    <mergeCell ref="B17:C17"/>
    <mergeCell ref="B25:C25"/>
    <mergeCell ref="B24:C24"/>
    <mergeCell ref="B23:C23"/>
    <mergeCell ref="B22:C22"/>
    <mergeCell ref="B21:C21"/>
  </mergeCells>
  <conditionalFormatting sqref="J19 J37">
    <cfRule type="cellIs" dxfId="1" priority="2" operator="equal">
      <formula>"Cannot include both"</formula>
    </cfRule>
  </conditionalFormatting>
  <conditionalFormatting sqref="J25:J26">
    <cfRule type="cellIs" dxfId="0" priority="1" operator="equal">
      <formula>"Cannot include both"</formula>
    </cfRule>
  </conditionalFormatting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13 E21 E29 E37" xr:uid="{00000000-0002-0000-0200-000000000000}">
      <formula1>30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K82"/>
  <sheetViews>
    <sheetView topLeftCell="A52" workbookViewId="0">
      <selection activeCell="I74" sqref="I74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6.7109375" style="1" customWidth="1"/>
    <col min="4" max="4" width="2" style="1" customWidth="1"/>
    <col min="5" max="5" width="35.7109375" style="1" customWidth="1"/>
    <col min="6" max="6" width="6.42578125" style="1" customWidth="1"/>
    <col min="7" max="7" width="21.42578125" style="1" customWidth="1"/>
    <col min="8" max="8" width="2" style="1" customWidth="1"/>
    <col min="9" max="9" width="35.7109375" style="1" customWidth="1"/>
    <col min="10" max="10" width="9.7109375" style="1" customWidth="1"/>
    <col min="11" max="11" width="42.85546875" style="1" customWidth="1"/>
    <col min="12" max="16384" width="9.140625" style="1"/>
  </cols>
  <sheetData>
    <row r="1" spans="2:11" x14ac:dyDescent="0.25">
      <c r="F1" s="10"/>
      <c r="H1" s="2"/>
    </row>
    <row r="2" spans="2:11" ht="36" x14ac:dyDescent="0.55000000000000004">
      <c r="B2" s="137" t="str">
        <f ca="1">MID(CELL("filename",A1),FIND("]",CELL("filename",A1))+1,50)</f>
        <v>Supplies and 5S Savings</v>
      </c>
      <c r="C2" s="137"/>
      <c r="D2" s="137"/>
      <c r="E2" s="137"/>
      <c r="F2" s="137"/>
      <c r="G2" s="137"/>
      <c r="H2" s="137"/>
      <c r="I2" s="137"/>
    </row>
    <row r="4" spans="2:11" ht="15" customHeight="1" x14ac:dyDescent="0.25">
      <c r="B4" s="15" t="s">
        <v>12</v>
      </c>
      <c r="C4" s="167" t="str">
        <f>IF(Summary!D4="","",Summary!D4)</f>
        <v>Carmen Home Care/Southern Health-Sante Sud</v>
      </c>
      <c r="D4" s="167"/>
      <c r="E4" s="167"/>
      <c r="F4" s="167"/>
      <c r="G4" s="167"/>
      <c r="H4" s="167"/>
      <c r="I4" s="167"/>
    </row>
    <row r="5" spans="2:11" ht="15" customHeight="1" x14ac:dyDescent="0.25">
      <c r="C5" s="40"/>
      <c r="E5" s="40"/>
      <c r="F5" s="40"/>
      <c r="G5" s="40"/>
    </row>
    <row r="6" spans="2:11" ht="15" customHeight="1" x14ac:dyDescent="0.25">
      <c r="B6" s="15" t="s">
        <v>0</v>
      </c>
      <c r="C6" s="167" t="str">
        <f>IF(Summary!D7="","",Summary!D7)</f>
        <v>Lean Mean Ordering Machine</v>
      </c>
      <c r="D6" s="167"/>
      <c r="E6" s="167"/>
      <c r="F6" s="167"/>
      <c r="G6" s="167"/>
      <c r="H6" s="167"/>
      <c r="I6" s="167"/>
    </row>
    <row r="7" spans="2:11" ht="15" customHeight="1" x14ac:dyDescent="0.25"/>
    <row r="8" spans="2:11" ht="15.75" thickBot="1" x14ac:dyDescent="0.3"/>
    <row r="9" spans="2:11" ht="15" customHeight="1" x14ac:dyDescent="0.25">
      <c r="B9" s="148" t="s">
        <v>2</v>
      </c>
      <c r="C9" s="149"/>
      <c r="D9" s="149"/>
      <c r="E9" s="149"/>
      <c r="F9" s="149"/>
      <c r="G9" s="149"/>
      <c r="H9" s="149"/>
      <c r="I9" s="150"/>
    </row>
    <row r="10" spans="2:11" ht="15.75" customHeight="1" thickBot="1" x14ac:dyDescent="0.3">
      <c r="B10" s="151"/>
      <c r="C10" s="152"/>
      <c r="D10" s="152"/>
      <c r="E10" s="152"/>
      <c r="F10" s="152"/>
      <c r="G10" s="152"/>
      <c r="H10" s="152"/>
      <c r="I10" s="153"/>
    </row>
    <row r="11" spans="2:11" ht="15.75" customHeight="1" x14ac:dyDescent="0.25">
      <c r="B11" s="23"/>
      <c r="C11" s="23"/>
      <c r="D11" s="23"/>
      <c r="E11" s="23"/>
      <c r="F11" s="23"/>
      <c r="G11" s="23"/>
      <c r="H11" s="23"/>
      <c r="I11" s="23"/>
    </row>
    <row r="12" spans="2:11" ht="15.75" customHeight="1" thickBot="1" x14ac:dyDescent="0.3">
      <c r="B12" s="23"/>
      <c r="C12" s="23"/>
      <c r="D12" s="23"/>
      <c r="E12" s="23"/>
      <c r="F12" s="23"/>
      <c r="G12" s="23"/>
      <c r="H12" s="23"/>
      <c r="I12" s="23"/>
    </row>
    <row r="13" spans="2:11" ht="15.75" customHeight="1" thickBot="1" x14ac:dyDescent="0.3">
      <c r="B13" s="169" t="s">
        <v>25</v>
      </c>
      <c r="C13" s="170"/>
      <c r="D13" s="170"/>
      <c r="E13" s="171"/>
      <c r="G13" s="172" t="s">
        <v>43</v>
      </c>
      <c r="H13" s="173"/>
      <c r="I13" s="174"/>
    </row>
    <row r="14" spans="2:11" ht="15.75" thickBot="1" x14ac:dyDescent="0.3">
      <c r="B14" s="168" t="s">
        <v>37</v>
      </c>
      <c r="C14" s="168"/>
      <c r="D14" s="44"/>
      <c r="E14" s="80" t="s">
        <v>131</v>
      </c>
      <c r="F14" s="3"/>
      <c r="G14" s="81" t="s">
        <v>47</v>
      </c>
      <c r="H14" s="44"/>
      <c r="I14" s="80" t="s">
        <v>132</v>
      </c>
      <c r="K14" s="43" t="s">
        <v>65</v>
      </c>
    </row>
    <row r="15" spans="2:11" ht="15.75" customHeight="1" x14ac:dyDescent="0.25">
      <c r="B15" s="145" t="s">
        <v>22</v>
      </c>
      <c r="C15" s="145"/>
      <c r="D15" s="44"/>
      <c r="E15" s="80" t="s">
        <v>129</v>
      </c>
      <c r="F15" s="3"/>
      <c r="G15" s="63" t="s">
        <v>67</v>
      </c>
      <c r="H15" s="44"/>
      <c r="I15" s="80" t="s">
        <v>134</v>
      </c>
      <c r="K15" s="102">
        <f>IF(SUM(E19,E26,E33,E40,E47,E54,E61,E68,E75,E82)=0,"",SUM(E19,E26,E33,E40,E47,E54,E61,E68,E75,E82))</f>
        <v>3831</v>
      </c>
    </row>
    <row r="16" spans="2:11" ht="15.75" customHeight="1" thickBot="1" x14ac:dyDescent="0.3">
      <c r="B16" s="145" t="s">
        <v>63</v>
      </c>
      <c r="C16" s="145"/>
      <c r="D16" s="44"/>
      <c r="E16" s="127">
        <v>1</v>
      </c>
      <c r="F16" s="3"/>
      <c r="G16" s="63" t="s">
        <v>44</v>
      </c>
      <c r="H16" s="44"/>
      <c r="I16" s="128">
        <v>49.4</v>
      </c>
      <c r="K16" s="3"/>
    </row>
    <row r="17" spans="1:11" ht="15.75" thickBot="1" x14ac:dyDescent="0.3">
      <c r="B17" s="145" t="s">
        <v>23</v>
      </c>
      <c r="C17" s="145"/>
      <c r="D17" s="44"/>
      <c r="E17" s="100">
        <v>3831</v>
      </c>
      <c r="F17" s="3"/>
      <c r="G17" s="63" t="s">
        <v>45</v>
      </c>
      <c r="H17" s="44"/>
      <c r="I17" s="100">
        <v>10.5</v>
      </c>
      <c r="K17" s="50" t="s">
        <v>66</v>
      </c>
    </row>
    <row r="18" spans="1:11" x14ac:dyDescent="0.25">
      <c r="A18" s="2"/>
      <c r="B18" s="145" t="s">
        <v>64</v>
      </c>
      <c r="C18" s="145"/>
      <c r="D18" s="44"/>
      <c r="E18" s="127"/>
      <c r="F18" s="3"/>
      <c r="G18" s="63" t="s">
        <v>46</v>
      </c>
      <c r="H18" s="44"/>
      <c r="I18" s="128">
        <v>14.6</v>
      </c>
      <c r="K18" s="102">
        <f>IF(SUM(I19,I26,I33,I40,I47,I54,I61,I68,I75,I82)=0,"",SUM(I19,I26,I33,I40,I47,I54,I61,I68,I75,I82))</f>
        <v>1396.5</v>
      </c>
    </row>
    <row r="19" spans="1:11" x14ac:dyDescent="0.25">
      <c r="A19" s="2"/>
      <c r="B19" s="145" t="s">
        <v>24</v>
      </c>
      <c r="C19" s="145"/>
      <c r="D19" s="44"/>
      <c r="E19" s="101">
        <f>IF(((E18*E17)+(E17*E16))&lt;&gt;0,IF(((E18*E17)+(E17*E16))=0,"",(E18*E17)+(E17*E16)),"")</f>
        <v>3831</v>
      </c>
      <c r="F19" s="3"/>
      <c r="G19" s="63" t="s">
        <v>24</v>
      </c>
      <c r="H19" s="44"/>
      <c r="I19" s="101">
        <f>IF(((I18*I17)+(I17*I16))&lt;&gt;0,IF(((I18*I17)+(I17*I16))=0,"",(I18*I17)+(I17*I16)),"")</f>
        <v>671.99999999999989</v>
      </c>
    </row>
    <row r="20" spans="1:11" x14ac:dyDescent="0.25">
      <c r="A20" s="2"/>
      <c r="B20" s="3"/>
      <c r="C20" s="3"/>
      <c r="D20" s="3"/>
      <c r="E20" s="3"/>
      <c r="F20" s="3"/>
      <c r="G20" s="3"/>
      <c r="H20" s="3"/>
      <c r="I20" s="3"/>
    </row>
    <row r="21" spans="1:11" x14ac:dyDescent="0.25">
      <c r="A21" s="2"/>
      <c r="B21" s="162" t="s">
        <v>38</v>
      </c>
      <c r="C21" s="162"/>
      <c r="D21" s="44"/>
      <c r="E21" s="60"/>
      <c r="F21" s="3"/>
      <c r="G21" s="64" t="s">
        <v>56</v>
      </c>
      <c r="H21" s="44"/>
      <c r="I21" s="60" t="s">
        <v>132</v>
      </c>
    </row>
    <row r="22" spans="1:11" x14ac:dyDescent="0.25">
      <c r="A22" s="2"/>
      <c r="B22" s="145" t="s">
        <v>22</v>
      </c>
      <c r="C22" s="145"/>
      <c r="D22" s="44"/>
      <c r="E22" s="61"/>
      <c r="F22" s="3"/>
      <c r="G22" s="63" t="s">
        <v>67</v>
      </c>
      <c r="H22" s="44"/>
      <c r="I22" s="61" t="s">
        <v>133</v>
      </c>
    </row>
    <row r="23" spans="1:11" x14ac:dyDescent="0.25">
      <c r="A23" s="11"/>
      <c r="B23" s="145" t="s">
        <v>63</v>
      </c>
      <c r="C23" s="145"/>
      <c r="D23" s="44"/>
      <c r="E23" s="127"/>
      <c r="F23" s="3"/>
      <c r="G23" s="63" t="s">
        <v>44</v>
      </c>
      <c r="H23" s="44"/>
      <c r="I23" s="128">
        <v>69</v>
      </c>
    </row>
    <row r="24" spans="1:11" x14ac:dyDescent="0.25">
      <c r="B24" s="145" t="s">
        <v>23</v>
      </c>
      <c r="C24" s="145"/>
      <c r="D24" s="44"/>
      <c r="E24" s="100"/>
      <c r="F24" s="3"/>
      <c r="G24" s="63" t="s">
        <v>45</v>
      </c>
      <c r="H24" s="44"/>
      <c r="I24" s="100">
        <v>10.5</v>
      </c>
    </row>
    <row r="25" spans="1:11" x14ac:dyDescent="0.25">
      <c r="B25" s="145" t="s">
        <v>64</v>
      </c>
      <c r="C25" s="145"/>
      <c r="D25" s="44"/>
      <c r="E25" s="127"/>
      <c r="F25" s="3"/>
      <c r="G25" s="63" t="s">
        <v>46</v>
      </c>
      <c r="H25" s="44"/>
      <c r="I25" s="128"/>
    </row>
    <row r="26" spans="1:11" x14ac:dyDescent="0.25">
      <c r="B26" s="145" t="s">
        <v>24</v>
      </c>
      <c r="C26" s="145"/>
      <c r="D26" s="44"/>
      <c r="E26" s="101" t="str">
        <f>IF(((E25*E24)+(E24*E23))&lt;&gt;0,IF(((E25*E24)+(E24*E23))=0,"",(E25*E24)+(E24*E23)),"")</f>
        <v/>
      </c>
      <c r="F26" s="3"/>
      <c r="G26" s="63" t="s">
        <v>24</v>
      </c>
      <c r="H26" s="44"/>
      <c r="I26" s="101">
        <f>IF(((I25*I24)+(I24*I23))&lt;&gt;0,IF(((I25*I24)+(I24*I23))=0,"",(I25*I24)+(I24*I23)),"")</f>
        <v>724.5</v>
      </c>
    </row>
    <row r="27" spans="1:11" x14ac:dyDescent="0.25">
      <c r="A27" s="2"/>
      <c r="B27" s="3"/>
      <c r="C27" s="3"/>
      <c r="D27" s="3"/>
      <c r="E27" s="3"/>
      <c r="F27" s="3"/>
      <c r="G27" s="3"/>
      <c r="H27" s="3"/>
      <c r="I27" s="3"/>
    </row>
    <row r="28" spans="1:11" x14ac:dyDescent="0.25">
      <c r="A28" s="2"/>
      <c r="B28" s="162" t="s">
        <v>39</v>
      </c>
      <c r="C28" s="162"/>
      <c r="D28" s="44"/>
      <c r="E28" s="60"/>
      <c r="F28" s="3"/>
      <c r="G28" s="64" t="s">
        <v>55</v>
      </c>
      <c r="H28" s="44"/>
      <c r="I28" s="60"/>
    </row>
    <row r="29" spans="1:11" x14ac:dyDescent="0.25">
      <c r="A29" s="2"/>
      <c r="B29" s="145" t="s">
        <v>22</v>
      </c>
      <c r="C29" s="145"/>
      <c r="D29" s="44"/>
      <c r="E29" s="61"/>
      <c r="F29" s="3"/>
      <c r="G29" s="63" t="s">
        <v>67</v>
      </c>
      <c r="H29" s="44"/>
      <c r="I29" s="61"/>
    </row>
    <row r="30" spans="1:11" x14ac:dyDescent="0.25">
      <c r="A30" s="2"/>
      <c r="B30" s="145" t="s">
        <v>63</v>
      </c>
      <c r="C30" s="145"/>
      <c r="D30" s="44"/>
      <c r="E30" s="127"/>
      <c r="F30" s="3"/>
      <c r="G30" s="63" t="s">
        <v>44</v>
      </c>
      <c r="H30" s="44"/>
      <c r="I30" s="128"/>
    </row>
    <row r="31" spans="1:11" x14ac:dyDescent="0.25">
      <c r="A31" s="2"/>
      <c r="B31" s="145" t="s">
        <v>23</v>
      </c>
      <c r="C31" s="145"/>
      <c r="D31" s="44"/>
      <c r="E31" s="100"/>
      <c r="F31" s="3"/>
      <c r="G31" s="63" t="s">
        <v>45</v>
      </c>
      <c r="H31" s="44"/>
      <c r="I31" s="100"/>
    </row>
    <row r="32" spans="1:11" x14ac:dyDescent="0.25">
      <c r="A32" s="2"/>
      <c r="B32" s="145" t="s">
        <v>64</v>
      </c>
      <c r="C32" s="145"/>
      <c r="D32" s="44"/>
      <c r="E32" s="127"/>
      <c r="F32" s="3"/>
      <c r="G32" s="63" t="s">
        <v>46</v>
      </c>
      <c r="H32" s="44"/>
      <c r="I32" s="128"/>
    </row>
    <row r="33" spans="1:9" x14ac:dyDescent="0.25">
      <c r="B33" s="145" t="s">
        <v>24</v>
      </c>
      <c r="C33" s="145"/>
      <c r="D33" s="44"/>
      <c r="E33" s="101" t="str">
        <f>IF(((E32*E31)+(E31*E30))&lt;&gt;0,IF(((E32*E31)+(E31*E30))=0,"",(E32*E31)+(E31*E30)),"")</f>
        <v/>
      </c>
      <c r="F33" s="3"/>
      <c r="G33" s="63" t="s">
        <v>24</v>
      </c>
      <c r="H33" s="44"/>
      <c r="I33" s="101" t="str">
        <f>IF(((I32*I31)+(I31*I30))&lt;&gt;0,IF(((I32*I31)+(I31*I30))=0,"",(I32*I31)+(I31*I30)),"")</f>
        <v/>
      </c>
    </row>
    <row r="34" spans="1:9" x14ac:dyDescent="0.25">
      <c r="B34" s="3"/>
      <c r="C34" s="3"/>
      <c r="D34" s="3"/>
      <c r="E34" s="3"/>
      <c r="F34" s="3"/>
      <c r="G34" s="3"/>
      <c r="H34" s="3"/>
      <c r="I34" s="3"/>
    </row>
    <row r="35" spans="1:9" x14ac:dyDescent="0.25">
      <c r="B35" s="162" t="s">
        <v>40</v>
      </c>
      <c r="C35" s="162"/>
      <c r="D35" s="44"/>
      <c r="E35" s="60"/>
      <c r="F35" s="3"/>
      <c r="G35" s="64" t="s">
        <v>54</v>
      </c>
      <c r="H35" s="44"/>
      <c r="I35" s="60"/>
    </row>
    <row r="36" spans="1:9" x14ac:dyDescent="0.25">
      <c r="A36" s="2"/>
      <c r="B36" s="145" t="s">
        <v>22</v>
      </c>
      <c r="C36" s="145"/>
      <c r="D36" s="44"/>
      <c r="E36" s="61"/>
      <c r="F36" s="3"/>
      <c r="G36" s="63" t="s">
        <v>67</v>
      </c>
      <c r="H36" s="44"/>
      <c r="I36" s="61"/>
    </row>
    <row r="37" spans="1:9" x14ac:dyDescent="0.25">
      <c r="A37" s="2"/>
      <c r="B37" s="145" t="s">
        <v>63</v>
      </c>
      <c r="C37" s="145"/>
      <c r="D37" s="44"/>
      <c r="E37" s="127"/>
      <c r="F37" s="3"/>
      <c r="G37" s="63" t="s">
        <v>44</v>
      </c>
      <c r="H37" s="44"/>
      <c r="I37" s="128"/>
    </row>
    <row r="38" spans="1:9" x14ac:dyDescent="0.25">
      <c r="A38" s="2"/>
      <c r="B38" s="145" t="s">
        <v>23</v>
      </c>
      <c r="C38" s="145"/>
      <c r="D38" s="44"/>
      <c r="E38" s="100"/>
      <c r="F38" s="3"/>
      <c r="G38" s="63" t="s">
        <v>45</v>
      </c>
      <c r="H38" s="44"/>
      <c r="I38" s="100"/>
    </row>
    <row r="39" spans="1:9" x14ac:dyDescent="0.25">
      <c r="A39" s="2"/>
      <c r="B39" s="145" t="s">
        <v>64</v>
      </c>
      <c r="C39" s="145"/>
      <c r="D39" s="44"/>
      <c r="E39" s="127"/>
      <c r="F39" s="3"/>
      <c r="G39" s="63" t="s">
        <v>46</v>
      </c>
      <c r="H39" s="44"/>
      <c r="I39" s="128"/>
    </row>
    <row r="40" spans="1:9" x14ac:dyDescent="0.25">
      <c r="A40" s="2"/>
      <c r="B40" s="145" t="s">
        <v>24</v>
      </c>
      <c r="C40" s="145"/>
      <c r="D40" s="44"/>
      <c r="E40" s="101" t="str">
        <f>IF(((E39*E38)+(E38*E37))&lt;&gt;0,IF(((E39*E38)+(E38*E37))=0,"",(E39*E38)+(E38*E37)),"")</f>
        <v/>
      </c>
      <c r="F40" s="3"/>
      <c r="G40" s="63" t="s">
        <v>24</v>
      </c>
      <c r="H40" s="44"/>
      <c r="I40" s="101" t="str">
        <f>IF(((I39*I38)+(I38*I37))&lt;&gt;0,IF(((I39*I38)+(I38*I37))=0,"",(I39*I38)+(I38*I37)),"")</f>
        <v/>
      </c>
    </row>
    <row r="41" spans="1:9" x14ac:dyDescent="0.25">
      <c r="A41" s="11"/>
      <c r="B41" s="3"/>
      <c r="C41" s="3"/>
      <c r="D41" s="3"/>
      <c r="E41" s="3"/>
      <c r="F41" s="3"/>
      <c r="G41" s="3"/>
      <c r="H41" s="3"/>
      <c r="I41" s="3"/>
    </row>
    <row r="42" spans="1:9" x14ac:dyDescent="0.25">
      <c r="B42" s="162" t="s">
        <v>41</v>
      </c>
      <c r="C42" s="162"/>
      <c r="D42" s="44"/>
      <c r="E42" s="60"/>
      <c r="F42" s="3"/>
      <c r="G42" s="64" t="s">
        <v>53</v>
      </c>
      <c r="H42" s="44"/>
      <c r="I42" s="60"/>
    </row>
    <row r="43" spans="1:9" x14ac:dyDescent="0.25">
      <c r="B43" s="145" t="s">
        <v>22</v>
      </c>
      <c r="C43" s="145"/>
      <c r="D43" s="44"/>
      <c r="E43" s="61"/>
      <c r="F43" s="3"/>
      <c r="G43" s="63" t="s">
        <v>67</v>
      </c>
      <c r="H43" s="44"/>
      <c r="I43" s="61"/>
    </row>
    <row r="44" spans="1:9" x14ac:dyDescent="0.25">
      <c r="B44" s="145" t="s">
        <v>63</v>
      </c>
      <c r="C44" s="145"/>
      <c r="D44" s="44"/>
      <c r="E44" s="127"/>
      <c r="F44" s="3"/>
      <c r="G44" s="63" t="s">
        <v>44</v>
      </c>
      <c r="H44" s="44"/>
      <c r="I44" s="128"/>
    </row>
    <row r="45" spans="1:9" x14ac:dyDescent="0.25">
      <c r="A45" s="2"/>
      <c r="B45" s="145" t="s">
        <v>23</v>
      </c>
      <c r="C45" s="145"/>
      <c r="D45" s="44"/>
      <c r="E45" s="100"/>
      <c r="F45" s="3"/>
      <c r="G45" s="63" t="s">
        <v>45</v>
      </c>
      <c r="H45" s="44"/>
      <c r="I45" s="100"/>
    </row>
    <row r="46" spans="1:9" x14ac:dyDescent="0.25">
      <c r="A46" s="2"/>
      <c r="B46" s="145" t="s">
        <v>64</v>
      </c>
      <c r="C46" s="145"/>
      <c r="D46" s="44"/>
      <c r="E46" s="127"/>
      <c r="F46" s="3"/>
      <c r="G46" s="63" t="s">
        <v>46</v>
      </c>
      <c r="H46" s="44"/>
      <c r="I46" s="128"/>
    </row>
    <row r="47" spans="1:9" x14ac:dyDescent="0.25">
      <c r="A47" s="2"/>
      <c r="B47" s="145" t="s">
        <v>24</v>
      </c>
      <c r="C47" s="145"/>
      <c r="D47" s="44"/>
      <c r="E47" s="101" t="str">
        <f>IF(((E46*E45)+(E45*E44))&lt;&gt;0,IF(((E46*E45)+(E45*E44))=0,"",(E46*E45)+(E45*E44)),"")</f>
        <v/>
      </c>
      <c r="F47" s="3"/>
      <c r="G47" s="63" t="s">
        <v>24</v>
      </c>
      <c r="H47" s="44"/>
      <c r="I47" s="101" t="str">
        <f>IF(((I46*I45)+(I45*I44))&lt;&gt;0,IF(((I46*I45)+(I45*I44))=0,"",(I46*I45)+(I45*I44)),"")</f>
        <v/>
      </c>
    </row>
    <row r="48" spans="1:9" x14ac:dyDescent="0.25">
      <c r="A48" s="2"/>
      <c r="B48" s="3"/>
      <c r="C48" s="3"/>
      <c r="D48" s="3"/>
      <c r="E48" s="3"/>
      <c r="F48" s="3"/>
      <c r="G48" s="3"/>
      <c r="H48" s="3"/>
      <c r="I48" s="3"/>
    </row>
    <row r="49" spans="1:9" x14ac:dyDescent="0.25">
      <c r="A49" s="2"/>
      <c r="B49" s="162" t="s">
        <v>42</v>
      </c>
      <c r="C49" s="162"/>
      <c r="D49" s="44"/>
      <c r="E49" s="60"/>
      <c r="F49" s="3"/>
      <c r="G49" s="64" t="s">
        <v>52</v>
      </c>
      <c r="H49" s="44"/>
      <c r="I49" s="60"/>
    </row>
    <row r="50" spans="1:9" x14ac:dyDescent="0.25">
      <c r="B50" s="145" t="s">
        <v>22</v>
      </c>
      <c r="C50" s="145"/>
      <c r="D50" s="44"/>
      <c r="E50" s="61"/>
      <c r="F50" s="3"/>
      <c r="G50" s="63" t="s">
        <v>67</v>
      </c>
      <c r="H50" s="44"/>
      <c r="I50" s="61"/>
    </row>
    <row r="51" spans="1:9" x14ac:dyDescent="0.25">
      <c r="B51" s="145" t="s">
        <v>63</v>
      </c>
      <c r="C51" s="145"/>
      <c r="D51" s="44"/>
      <c r="E51" s="127"/>
      <c r="F51" s="3"/>
      <c r="G51" s="63" t="s">
        <v>44</v>
      </c>
      <c r="H51" s="44"/>
      <c r="I51" s="128"/>
    </row>
    <row r="52" spans="1:9" x14ac:dyDescent="0.25">
      <c r="B52" s="145" t="s">
        <v>23</v>
      </c>
      <c r="C52" s="145"/>
      <c r="D52" s="44"/>
      <c r="E52" s="100"/>
      <c r="F52" s="3"/>
      <c r="G52" s="63" t="s">
        <v>45</v>
      </c>
      <c r="H52" s="44"/>
      <c r="I52" s="100"/>
    </row>
    <row r="53" spans="1:9" x14ac:dyDescent="0.25">
      <c r="B53" s="145" t="s">
        <v>64</v>
      </c>
      <c r="C53" s="145"/>
      <c r="D53" s="44"/>
      <c r="E53" s="127"/>
      <c r="F53" s="3"/>
      <c r="G53" s="63" t="s">
        <v>46</v>
      </c>
      <c r="H53" s="44"/>
      <c r="I53" s="128"/>
    </row>
    <row r="54" spans="1:9" x14ac:dyDescent="0.25">
      <c r="A54" s="2"/>
      <c r="B54" s="145" t="s">
        <v>24</v>
      </c>
      <c r="C54" s="145"/>
      <c r="D54" s="44"/>
      <c r="E54" s="101" t="str">
        <f>IF(((E53*E52)+(E52*E51))&lt;&gt;0,IF(((E53*E52)+(E52*E51))=0,"",(E53*E52)+(E52*E51)),"")</f>
        <v/>
      </c>
      <c r="F54" s="3"/>
      <c r="G54" s="63" t="s">
        <v>24</v>
      </c>
      <c r="H54" s="44"/>
      <c r="I54" s="101" t="str">
        <f>IF(((I53*I52)+(I52*I51))&lt;&gt;0,IF(((I53*I52)+(I52*I51))=0,"",(I53*I52)+(I52*I51)),"")</f>
        <v/>
      </c>
    </row>
    <row r="55" spans="1:9" x14ac:dyDescent="0.25">
      <c r="A55" s="2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2"/>
      <c r="B56" s="162" t="s">
        <v>26</v>
      </c>
      <c r="C56" s="162"/>
      <c r="D56" s="44"/>
      <c r="E56" s="60"/>
      <c r="F56" s="3"/>
      <c r="G56" s="64" t="s">
        <v>51</v>
      </c>
      <c r="H56" s="44"/>
      <c r="I56" s="60"/>
    </row>
    <row r="57" spans="1:9" x14ac:dyDescent="0.25">
      <c r="A57" s="2"/>
      <c r="B57" s="145" t="s">
        <v>22</v>
      </c>
      <c r="C57" s="145"/>
      <c r="D57" s="44"/>
      <c r="E57" s="61"/>
      <c r="F57" s="3"/>
      <c r="G57" s="63" t="s">
        <v>67</v>
      </c>
      <c r="H57" s="44"/>
      <c r="I57" s="61"/>
    </row>
    <row r="58" spans="1:9" x14ac:dyDescent="0.25">
      <c r="A58" s="2"/>
      <c r="B58" s="145" t="s">
        <v>63</v>
      </c>
      <c r="C58" s="145"/>
      <c r="D58" s="44"/>
      <c r="E58" s="127"/>
      <c r="F58" s="3"/>
      <c r="G58" s="63" t="s">
        <v>44</v>
      </c>
      <c r="H58" s="44"/>
      <c r="I58" s="128"/>
    </row>
    <row r="59" spans="1:9" x14ac:dyDescent="0.25">
      <c r="A59" s="11"/>
      <c r="B59" s="145" t="s">
        <v>23</v>
      </c>
      <c r="C59" s="145"/>
      <c r="D59" s="44"/>
      <c r="E59" s="100"/>
      <c r="F59" s="3"/>
      <c r="G59" s="63" t="s">
        <v>45</v>
      </c>
      <c r="H59" s="44"/>
      <c r="I59" s="100"/>
    </row>
    <row r="60" spans="1:9" x14ac:dyDescent="0.25">
      <c r="B60" s="145" t="s">
        <v>64</v>
      </c>
      <c r="C60" s="145"/>
      <c r="D60" s="44"/>
      <c r="E60" s="127"/>
      <c r="F60" s="3"/>
      <c r="G60" s="63" t="s">
        <v>46</v>
      </c>
      <c r="H60" s="44"/>
      <c r="I60" s="128"/>
    </row>
    <row r="61" spans="1:9" x14ac:dyDescent="0.25">
      <c r="B61" s="145" t="s">
        <v>24</v>
      </c>
      <c r="C61" s="145"/>
      <c r="D61" s="44"/>
      <c r="E61" s="101" t="str">
        <f>IF(((E60*E59)+(E59*E58))&lt;&gt;0,IF(((E60*E59)+(E59*E58))=0,"",(E60*E59)+(E59*E58)),"")</f>
        <v/>
      </c>
      <c r="F61" s="3"/>
      <c r="G61" s="63" t="s">
        <v>24</v>
      </c>
      <c r="H61" s="44"/>
      <c r="I61" s="101" t="str">
        <f>IF(((I60*I59)+(I59*I58))&lt;&gt;0,IF(((I60*I59)+(I59*I58))=0,"",(I60*I59)+(I59*I58)),"")</f>
        <v/>
      </c>
    </row>
    <row r="62" spans="1:9" x14ac:dyDescent="0.25">
      <c r="B62" s="3"/>
      <c r="C62" s="3"/>
      <c r="D62" s="3"/>
      <c r="E62" s="3"/>
      <c r="F62" s="3"/>
      <c r="G62" s="3"/>
      <c r="H62" s="3"/>
      <c r="I62" s="3"/>
    </row>
    <row r="63" spans="1:9" x14ac:dyDescent="0.25">
      <c r="A63" s="2"/>
      <c r="B63" s="162" t="s">
        <v>27</v>
      </c>
      <c r="C63" s="162"/>
      <c r="D63" s="44"/>
      <c r="E63" s="60"/>
      <c r="F63" s="3"/>
      <c r="G63" s="64" t="s">
        <v>50</v>
      </c>
      <c r="H63" s="44"/>
      <c r="I63" s="60"/>
    </row>
    <row r="64" spans="1:9" x14ac:dyDescent="0.25">
      <c r="A64" s="2"/>
      <c r="B64" s="145" t="s">
        <v>22</v>
      </c>
      <c r="C64" s="145"/>
      <c r="D64" s="44"/>
      <c r="E64" s="61"/>
      <c r="F64" s="3"/>
      <c r="G64" s="63" t="s">
        <v>67</v>
      </c>
      <c r="H64" s="44"/>
      <c r="I64" s="61"/>
    </row>
    <row r="65" spans="1:9" x14ac:dyDescent="0.25">
      <c r="A65" s="2"/>
      <c r="B65" s="145" t="s">
        <v>63</v>
      </c>
      <c r="C65" s="145"/>
      <c r="D65" s="44"/>
      <c r="E65" s="127"/>
      <c r="F65" s="3"/>
      <c r="G65" s="63" t="s">
        <v>44</v>
      </c>
      <c r="H65" s="44"/>
      <c r="I65" s="128"/>
    </row>
    <row r="66" spans="1:9" x14ac:dyDescent="0.25">
      <c r="A66" s="2"/>
      <c r="B66" s="145" t="s">
        <v>23</v>
      </c>
      <c r="C66" s="145"/>
      <c r="D66" s="44"/>
      <c r="E66" s="100"/>
      <c r="F66" s="3"/>
      <c r="G66" s="63" t="s">
        <v>45</v>
      </c>
      <c r="H66" s="44"/>
      <c r="I66" s="100"/>
    </row>
    <row r="67" spans="1:9" x14ac:dyDescent="0.25">
      <c r="A67" s="2"/>
      <c r="B67" s="145" t="s">
        <v>64</v>
      </c>
      <c r="C67" s="145"/>
      <c r="D67" s="44"/>
      <c r="E67" s="127"/>
      <c r="F67" s="3"/>
      <c r="G67" s="63" t="s">
        <v>46</v>
      </c>
      <c r="H67" s="44"/>
      <c r="I67" s="128"/>
    </row>
    <row r="68" spans="1:9" x14ac:dyDescent="0.25">
      <c r="A68" s="11"/>
      <c r="B68" s="145" t="s">
        <v>24</v>
      </c>
      <c r="C68" s="145"/>
      <c r="D68" s="44"/>
      <c r="E68" s="101" t="str">
        <f>IF(((E67*E66)+(E66*E65))&lt;&gt;0,IF(((E67*E66)+(E66*E65))=0,"",(E67*E66)+(E66*E65)),"")</f>
        <v/>
      </c>
      <c r="F68" s="3"/>
      <c r="G68" s="63" t="s">
        <v>24</v>
      </c>
      <c r="H68" s="44"/>
      <c r="I68" s="101" t="str">
        <f>IF(((I67*I66)+(I66*I65))&lt;&gt;0,IF(((I67*I66)+(I66*I65))=0,"",(I67*I66)+(I66*I65)),"")</f>
        <v/>
      </c>
    </row>
    <row r="69" spans="1:9" x14ac:dyDescent="0.25">
      <c r="B69" s="3"/>
      <c r="C69" s="3"/>
      <c r="D69" s="3"/>
      <c r="E69" s="3"/>
      <c r="F69" s="3"/>
      <c r="G69" s="3"/>
      <c r="H69" s="3"/>
      <c r="I69" s="3"/>
    </row>
    <row r="70" spans="1:9" x14ac:dyDescent="0.25">
      <c r="B70" s="162" t="s">
        <v>28</v>
      </c>
      <c r="C70" s="162"/>
      <c r="D70" s="44"/>
      <c r="E70" s="60"/>
      <c r="F70" s="3"/>
      <c r="G70" s="64" t="s">
        <v>49</v>
      </c>
      <c r="H70" s="44"/>
      <c r="I70" s="60"/>
    </row>
    <row r="71" spans="1:9" x14ac:dyDescent="0.25">
      <c r="B71" s="145" t="s">
        <v>22</v>
      </c>
      <c r="C71" s="145"/>
      <c r="D71" s="44"/>
      <c r="E71" s="61"/>
      <c r="F71" s="3"/>
      <c r="G71" s="63" t="s">
        <v>67</v>
      </c>
      <c r="H71" s="44"/>
      <c r="I71" s="61"/>
    </row>
    <row r="72" spans="1:9" x14ac:dyDescent="0.25">
      <c r="A72" s="2"/>
      <c r="B72" s="145" t="s">
        <v>63</v>
      </c>
      <c r="C72" s="145"/>
      <c r="D72" s="44"/>
      <c r="E72" s="127"/>
      <c r="F72" s="3"/>
      <c r="G72" s="63" t="s">
        <v>44</v>
      </c>
      <c r="H72" s="44"/>
      <c r="I72" s="128"/>
    </row>
    <row r="73" spans="1:9" x14ac:dyDescent="0.25">
      <c r="A73" s="2"/>
      <c r="B73" s="145" t="s">
        <v>23</v>
      </c>
      <c r="C73" s="145"/>
      <c r="D73" s="44"/>
      <c r="E73" s="100"/>
      <c r="F73" s="3"/>
      <c r="G73" s="63" t="s">
        <v>45</v>
      </c>
      <c r="H73" s="44"/>
      <c r="I73" s="100"/>
    </row>
    <row r="74" spans="1:9" x14ac:dyDescent="0.25">
      <c r="A74" s="2"/>
      <c r="B74" s="145" t="s">
        <v>64</v>
      </c>
      <c r="C74" s="145"/>
      <c r="D74" s="44"/>
      <c r="E74" s="127"/>
      <c r="F74" s="3"/>
      <c r="G74" s="63" t="s">
        <v>46</v>
      </c>
      <c r="H74" s="44"/>
      <c r="I74" s="128"/>
    </row>
    <row r="75" spans="1:9" x14ac:dyDescent="0.25">
      <c r="A75" s="2"/>
      <c r="B75" s="145" t="s">
        <v>24</v>
      </c>
      <c r="C75" s="145"/>
      <c r="D75" s="44"/>
      <c r="E75" s="101" t="str">
        <f>IF(((E74*E73)+(E73*E72))&lt;&gt;0,IF(((E74*E73)+(E73*E72))=0,"",(E74*E73)+(E73*E72)),"")</f>
        <v/>
      </c>
      <c r="F75" s="3"/>
      <c r="G75" s="63" t="s">
        <v>24</v>
      </c>
      <c r="H75" s="44"/>
      <c r="I75" s="101" t="str">
        <f>IF(((I74*I73)+(I73*I72))&lt;&gt;0,IF(((I74*I73)+(I73*I72))=0,"",(I74*I73)+(I73*I72)),"")</f>
        <v/>
      </c>
    </row>
    <row r="76" spans="1:9" x14ac:dyDescent="0.25">
      <c r="A76" s="2"/>
      <c r="B76" s="3"/>
      <c r="C76" s="3"/>
      <c r="D76" s="3"/>
      <c r="E76" s="3"/>
      <c r="F76" s="3"/>
      <c r="G76" s="3"/>
      <c r="H76" s="3"/>
      <c r="I76" s="3"/>
    </row>
    <row r="77" spans="1:9" x14ac:dyDescent="0.25">
      <c r="A77" s="11"/>
      <c r="B77" s="162" t="s">
        <v>29</v>
      </c>
      <c r="C77" s="162"/>
      <c r="D77" s="44"/>
      <c r="E77" s="60"/>
      <c r="F77" s="3"/>
      <c r="G77" s="64" t="s">
        <v>48</v>
      </c>
      <c r="H77" s="44"/>
      <c r="I77" s="60"/>
    </row>
    <row r="78" spans="1:9" x14ac:dyDescent="0.25">
      <c r="B78" s="145" t="s">
        <v>22</v>
      </c>
      <c r="C78" s="145"/>
      <c r="D78" s="44"/>
      <c r="E78" s="61"/>
      <c r="F78" s="3"/>
      <c r="G78" s="63" t="s">
        <v>67</v>
      </c>
      <c r="H78" s="44"/>
      <c r="I78" s="61"/>
    </row>
    <row r="79" spans="1:9" x14ac:dyDescent="0.25">
      <c r="B79" s="145" t="s">
        <v>63</v>
      </c>
      <c r="C79" s="145"/>
      <c r="D79" s="44"/>
      <c r="E79" s="127"/>
      <c r="F79" s="3"/>
      <c r="G79" s="63" t="s">
        <v>44</v>
      </c>
      <c r="H79" s="44"/>
      <c r="I79" s="128"/>
    </row>
    <row r="80" spans="1:9" x14ac:dyDescent="0.25">
      <c r="B80" s="145" t="s">
        <v>23</v>
      </c>
      <c r="C80" s="145"/>
      <c r="D80" s="44"/>
      <c r="E80" s="100"/>
      <c r="F80" s="3"/>
      <c r="G80" s="63" t="s">
        <v>45</v>
      </c>
      <c r="H80" s="44"/>
      <c r="I80" s="100"/>
    </row>
    <row r="81" spans="1:9" x14ac:dyDescent="0.25">
      <c r="A81" s="2"/>
      <c r="B81" s="145" t="s">
        <v>64</v>
      </c>
      <c r="C81" s="145"/>
      <c r="D81" s="44"/>
      <c r="E81" s="127"/>
      <c r="F81" s="3"/>
      <c r="G81" s="63" t="s">
        <v>46</v>
      </c>
      <c r="H81" s="44"/>
      <c r="I81" s="128"/>
    </row>
    <row r="82" spans="1:9" x14ac:dyDescent="0.25">
      <c r="A82" s="2"/>
      <c r="B82" s="145" t="s">
        <v>24</v>
      </c>
      <c r="C82" s="145"/>
      <c r="D82" s="44"/>
      <c r="E82" s="101" t="str">
        <f>IF(((E81*E80)+(E80*E79))&lt;&gt;0,IF(((E81*E80)+(E80*E79))=0,"",(E81*E80)+(E80*E79)),"")</f>
        <v/>
      </c>
      <c r="F82" s="3"/>
      <c r="G82" s="63" t="s">
        <v>24</v>
      </c>
      <c r="H82" s="44"/>
      <c r="I82" s="101" t="str">
        <f>IF(((I81*I80)+(I80*I79))&lt;&gt;0,IF(((I81*I80)+(I80*I79))=0,"",(I81*I80)+(I80*I79)),"")</f>
        <v/>
      </c>
    </row>
  </sheetData>
  <sheetProtection sheet="1" objects="1" scenarios="1" selectLockedCells="1"/>
  <mergeCells count="66">
    <mergeCell ref="B19:C19"/>
    <mergeCell ref="B21:C21"/>
    <mergeCell ref="C4:I4"/>
    <mergeCell ref="C6:I6"/>
    <mergeCell ref="B2:I2"/>
    <mergeCell ref="B17:C17"/>
    <mergeCell ref="B18:C18"/>
    <mergeCell ref="B9:I10"/>
    <mergeCell ref="B14:C14"/>
    <mergeCell ref="B15:C15"/>
    <mergeCell ref="B16:C16"/>
    <mergeCell ref="B13:E13"/>
    <mergeCell ref="G13:I13"/>
    <mergeCell ref="B25:C25"/>
    <mergeCell ref="B26:C26"/>
    <mergeCell ref="B28:C28"/>
    <mergeCell ref="B22:C22"/>
    <mergeCell ref="B23:C23"/>
    <mergeCell ref="B24:C24"/>
    <mergeCell ref="B32:C32"/>
    <mergeCell ref="B33:C33"/>
    <mergeCell ref="B35:C35"/>
    <mergeCell ref="B29:C29"/>
    <mergeCell ref="B30:C30"/>
    <mergeCell ref="B31:C31"/>
    <mergeCell ref="B39:C39"/>
    <mergeCell ref="B40:C40"/>
    <mergeCell ref="B42:C42"/>
    <mergeCell ref="B36:C36"/>
    <mergeCell ref="B37:C37"/>
    <mergeCell ref="B38:C38"/>
    <mergeCell ref="B46:C46"/>
    <mergeCell ref="B47:C47"/>
    <mergeCell ref="B49:C49"/>
    <mergeCell ref="B43:C43"/>
    <mergeCell ref="B44:C44"/>
    <mergeCell ref="B45:C45"/>
    <mergeCell ref="B53:C53"/>
    <mergeCell ref="B54:C54"/>
    <mergeCell ref="B56:C56"/>
    <mergeCell ref="B50:C50"/>
    <mergeCell ref="B51:C51"/>
    <mergeCell ref="B52:C52"/>
    <mergeCell ref="B60:C60"/>
    <mergeCell ref="B61:C61"/>
    <mergeCell ref="B63:C63"/>
    <mergeCell ref="B57:C57"/>
    <mergeCell ref="B58:C58"/>
    <mergeCell ref="B59:C59"/>
    <mergeCell ref="B64:C64"/>
    <mergeCell ref="B65:C65"/>
    <mergeCell ref="B66:C66"/>
    <mergeCell ref="B77:C77"/>
    <mergeCell ref="B71:C71"/>
    <mergeCell ref="B72:C72"/>
    <mergeCell ref="B73:C73"/>
    <mergeCell ref="B67:C67"/>
    <mergeCell ref="B68:C68"/>
    <mergeCell ref="B70:C70"/>
    <mergeCell ref="B74:C74"/>
    <mergeCell ref="B75:C75"/>
    <mergeCell ref="B82:C82"/>
    <mergeCell ref="B78:C78"/>
    <mergeCell ref="B79:C79"/>
    <mergeCell ref="B80:C80"/>
    <mergeCell ref="B81:C81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14 I14 I70 I21 E21 E35 I28 E42 E28 E49 I35 I49 I42 E63 I56 E70 E56 E77 I63 I77" xr:uid="{00000000-0002-0000-0300-000000000000}">
      <formula1>30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B1:O93"/>
  <sheetViews>
    <sheetView workbookViewId="0">
      <selection activeCell="E32" sqref="E32:E34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1.85546875" style="1" customWidth="1"/>
    <col min="4" max="4" width="2" style="1" customWidth="1"/>
    <col min="5" max="5" width="35.7109375" style="1" customWidth="1"/>
    <col min="6" max="6" width="6.5703125" style="1" customWidth="1"/>
    <col min="7" max="7" width="42.85546875" style="1" customWidth="1"/>
    <col min="8" max="8" width="20.140625" style="1" customWidth="1"/>
    <col min="9" max="9" width="7.7109375" style="1" customWidth="1"/>
    <col min="10" max="10" width="7.28515625" style="1" customWidth="1"/>
    <col min="11" max="11" width="10" style="2" customWidth="1"/>
    <col min="12" max="12" width="38.5703125" style="2" customWidth="1"/>
    <col min="13" max="13" width="2.7109375" style="1" customWidth="1"/>
    <col min="14" max="14" width="9.7109375" style="1" customWidth="1"/>
    <col min="15" max="15" width="19.42578125" style="1" customWidth="1"/>
    <col min="16" max="19" width="9.7109375" style="1" customWidth="1"/>
    <col min="20" max="16384" width="9.140625" style="1"/>
  </cols>
  <sheetData>
    <row r="1" spans="2:15" x14ac:dyDescent="0.25">
      <c r="G1" s="10"/>
      <c r="I1" s="2"/>
      <c r="J1" s="2"/>
      <c r="K1" s="1"/>
      <c r="L1" s="1"/>
    </row>
    <row r="2" spans="2:15" ht="36" x14ac:dyDescent="0.55000000000000004">
      <c r="B2" s="137" t="str">
        <f ca="1">MID(CELL("filename",A1),FIND("]",CELL("filename",A1))+1,50)</f>
        <v>Patient Savings</v>
      </c>
      <c r="C2" s="137"/>
      <c r="D2" s="137"/>
      <c r="E2" s="137"/>
      <c r="F2" s="137"/>
      <c r="G2" s="137"/>
      <c r="H2" s="49"/>
      <c r="I2" s="49"/>
      <c r="J2" s="49"/>
      <c r="K2" s="1"/>
      <c r="L2" s="1"/>
    </row>
    <row r="3" spans="2:15" x14ac:dyDescent="0.25">
      <c r="K3" s="1"/>
      <c r="L3" s="1"/>
    </row>
    <row r="4" spans="2:15" x14ac:dyDescent="0.25">
      <c r="B4" s="15" t="s">
        <v>12</v>
      </c>
      <c r="C4" s="167" t="str">
        <f>IF(Summary!D4="","",Summary!D4)</f>
        <v>Carmen Home Care/Southern Health-Sante Sud</v>
      </c>
      <c r="D4" s="167"/>
      <c r="E4" s="167"/>
      <c r="F4" s="167"/>
      <c r="G4" s="167"/>
      <c r="J4" s="166"/>
      <c r="K4" s="166"/>
      <c r="L4" s="166"/>
      <c r="M4" s="166"/>
      <c r="N4" s="166"/>
      <c r="O4" s="166"/>
    </row>
    <row r="5" spans="2:15" x14ac:dyDescent="0.25">
      <c r="C5" s="40"/>
      <c r="D5" s="40"/>
      <c r="E5" s="40"/>
      <c r="J5" s="166"/>
      <c r="K5" s="166"/>
      <c r="L5" s="166"/>
      <c r="M5" s="166"/>
      <c r="N5" s="166"/>
      <c r="O5" s="166"/>
    </row>
    <row r="6" spans="2:15" x14ac:dyDescent="0.25">
      <c r="B6" s="15" t="s">
        <v>0</v>
      </c>
      <c r="C6" s="167" t="str">
        <f>IF(Summary!D7="","",Summary!D7)</f>
        <v>Lean Mean Ordering Machine</v>
      </c>
      <c r="D6" s="167"/>
      <c r="E6" s="167"/>
      <c r="F6" s="167"/>
      <c r="G6" s="167"/>
      <c r="J6" s="166"/>
      <c r="K6" s="166"/>
      <c r="L6" s="166"/>
      <c r="M6" s="166"/>
      <c r="N6" s="166"/>
      <c r="O6" s="166"/>
    </row>
    <row r="7" spans="2:15" x14ac:dyDescent="0.25">
      <c r="J7" s="166"/>
      <c r="K7" s="166"/>
      <c r="L7" s="166"/>
      <c r="M7" s="166"/>
      <c r="N7" s="166"/>
      <c r="O7" s="166"/>
    </row>
    <row r="8" spans="2:15" ht="15.75" thickBot="1" x14ac:dyDescent="0.3">
      <c r="K8" s="1"/>
      <c r="L8" s="1"/>
    </row>
    <row r="9" spans="2:15" x14ac:dyDescent="0.25">
      <c r="B9" s="148" t="s">
        <v>2</v>
      </c>
      <c r="C9" s="149"/>
      <c r="D9" s="149"/>
      <c r="E9" s="150"/>
    </row>
    <row r="10" spans="2:15" ht="15.75" thickBot="1" x14ac:dyDescent="0.3">
      <c r="B10" s="151"/>
      <c r="C10" s="152"/>
      <c r="D10" s="152"/>
      <c r="E10" s="153"/>
    </row>
    <row r="11" spans="2:15" ht="15" customHeight="1" x14ac:dyDescent="0.25">
      <c r="B11" s="23"/>
      <c r="C11" s="23"/>
      <c r="D11" s="23"/>
      <c r="E11" s="23"/>
    </row>
    <row r="12" spans="2:15" ht="15.75" thickBot="1" x14ac:dyDescent="0.3"/>
    <row r="13" spans="2:15" ht="15.75" thickBot="1" x14ac:dyDescent="0.3">
      <c r="B13" s="162" t="s">
        <v>37</v>
      </c>
      <c r="C13" s="162"/>
      <c r="D13" s="71"/>
      <c r="E13" s="61"/>
      <c r="G13" s="43" t="s">
        <v>69</v>
      </c>
    </row>
    <row r="14" spans="2:15" x14ac:dyDescent="0.25">
      <c r="B14" s="145" t="s">
        <v>57</v>
      </c>
      <c r="C14" s="145"/>
      <c r="D14" s="71"/>
      <c r="E14" s="124"/>
      <c r="G14" s="84" t="str">
        <f>IF(SUM(E17,E23,E29,E35)=0,"",SUM(E17,E23,E29,E35))</f>
        <v/>
      </c>
    </row>
    <row r="15" spans="2:15" x14ac:dyDescent="0.25">
      <c r="B15" s="145" t="s">
        <v>68</v>
      </c>
      <c r="C15" s="145"/>
      <c r="D15" s="71"/>
      <c r="E15" s="124"/>
    </row>
    <row r="16" spans="2:15" x14ac:dyDescent="0.25">
      <c r="B16" s="145" t="s">
        <v>58</v>
      </c>
      <c r="C16" s="145"/>
      <c r="D16" s="71"/>
      <c r="E16" s="126"/>
    </row>
    <row r="17" spans="2:12" x14ac:dyDescent="0.25">
      <c r="B17" s="145" t="s">
        <v>31</v>
      </c>
      <c r="C17" s="145"/>
      <c r="D17" s="71"/>
      <c r="E17" s="125" t="str">
        <f>IF(COUNTA(E14:E16)=3,IF(((E14-E15)*E16)=0,"",(E14-E15)*E16),"")</f>
        <v/>
      </c>
      <c r="G17" s="1" t="str">
        <f>IF(AND(H25="",H28=""),"",CONCATENATE(TEXT(SUM(H25,H28,H42,H45,H59,H62,H76,H79),"0"),"  hours saved per year"))</f>
        <v/>
      </c>
    </row>
    <row r="18" spans="2:12" x14ac:dyDescent="0.25">
      <c r="B18" s="44"/>
      <c r="C18" s="44"/>
      <c r="D18" s="44"/>
      <c r="E18" s="44"/>
    </row>
    <row r="19" spans="2:12" x14ac:dyDescent="0.25">
      <c r="B19" s="162" t="s">
        <v>38</v>
      </c>
      <c r="C19" s="162"/>
      <c r="D19" s="71"/>
      <c r="E19" s="61"/>
    </row>
    <row r="20" spans="2:12" x14ac:dyDescent="0.25">
      <c r="B20" s="145" t="s">
        <v>57</v>
      </c>
      <c r="C20" s="145"/>
      <c r="D20" s="71"/>
      <c r="E20" s="124"/>
    </row>
    <row r="21" spans="2:12" x14ac:dyDescent="0.25">
      <c r="B21" s="145" t="s">
        <v>68</v>
      </c>
      <c r="C21" s="145"/>
      <c r="D21" s="71"/>
      <c r="E21" s="124"/>
    </row>
    <row r="22" spans="2:12" x14ac:dyDescent="0.25">
      <c r="B22" s="145" t="s">
        <v>58</v>
      </c>
      <c r="C22" s="145"/>
      <c r="D22" s="71"/>
      <c r="E22" s="126"/>
    </row>
    <row r="23" spans="2:12" x14ac:dyDescent="0.25">
      <c r="B23" s="145" t="s">
        <v>31</v>
      </c>
      <c r="C23" s="145"/>
      <c r="D23" s="71"/>
      <c r="E23" s="125" t="str">
        <f>IF(COUNTA(E20:E22)=3,IF(((E20-E21)*E22)=0,"",(E20-E21)*E22),"")</f>
        <v/>
      </c>
    </row>
    <row r="24" spans="2:12" x14ac:dyDescent="0.25">
      <c r="B24" s="3"/>
      <c r="C24" s="3"/>
      <c r="D24" s="44"/>
      <c r="E24" s="3"/>
    </row>
    <row r="25" spans="2:12" x14ac:dyDescent="0.25">
      <c r="B25" s="162" t="s">
        <v>39</v>
      </c>
      <c r="C25" s="162"/>
      <c r="D25" s="71"/>
      <c r="E25" s="61"/>
    </row>
    <row r="26" spans="2:12" x14ac:dyDescent="0.25">
      <c r="B26" s="145" t="s">
        <v>57</v>
      </c>
      <c r="C26" s="145"/>
      <c r="D26" s="71"/>
      <c r="E26" s="124"/>
      <c r="G26" s="2"/>
      <c r="K26" s="1"/>
      <c r="L26" s="1"/>
    </row>
    <row r="27" spans="2:12" x14ac:dyDescent="0.25">
      <c r="B27" s="145" t="s">
        <v>68</v>
      </c>
      <c r="C27" s="145"/>
      <c r="D27" s="71"/>
      <c r="E27" s="124"/>
    </row>
    <row r="28" spans="2:12" x14ac:dyDescent="0.25">
      <c r="B28" s="145" t="s">
        <v>58</v>
      </c>
      <c r="C28" s="145"/>
      <c r="D28" s="71"/>
      <c r="E28" s="126"/>
    </row>
    <row r="29" spans="2:12" x14ac:dyDescent="0.25">
      <c r="B29" s="145" t="s">
        <v>31</v>
      </c>
      <c r="C29" s="145"/>
      <c r="D29" s="71"/>
      <c r="E29" s="125" t="str">
        <f>IF(COUNTA(E26:E28)=3,IF(((E26-E27)*E28)=0,"",(E26-E27)*E28),"")</f>
        <v/>
      </c>
    </row>
    <row r="30" spans="2:12" x14ac:dyDescent="0.25">
      <c r="B30" s="3"/>
      <c r="C30" s="3"/>
      <c r="D30" s="44"/>
      <c r="E30" s="3"/>
    </row>
    <row r="31" spans="2:12" x14ac:dyDescent="0.25">
      <c r="B31" s="162" t="s">
        <v>40</v>
      </c>
      <c r="C31" s="162"/>
      <c r="D31" s="71"/>
      <c r="E31" s="61"/>
    </row>
    <row r="32" spans="2:12" x14ac:dyDescent="0.25">
      <c r="B32" s="145" t="s">
        <v>57</v>
      </c>
      <c r="C32" s="145"/>
      <c r="D32" s="71"/>
      <c r="E32" s="124"/>
    </row>
    <row r="33" spans="2:12" x14ac:dyDescent="0.25">
      <c r="B33" s="145" t="s">
        <v>68</v>
      </c>
      <c r="C33" s="145"/>
      <c r="D33" s="71"/>
      <c r="E33" s="124"/>
      <c r="G33" s="2"/>
      <c r="K33" s="1"/>
      <c r="L33" s="1"/>
    </row>
    <row r="34" spans="2:12" x14ac:dyDescent="0.25">
      <c r="B34" s="145" t="s">
        <v>58</v>
      </c>
      <c r="C34" s="145"/>
      <c r="D34" s="71"/>
      <c r="E34" s="126"/>
    </row>
    <row r="35" spans="2:12" x14ac:dyDescent="0.25">
      <c r="B35" s="145" t="s">
        <v>31</v>
      </c>
      <c r="C35" s="145"/>
      <c r="D35" s="71"/>
      <c r="E35" s="125" t="str">
        <f>IF(COUNTA(E32:E34)=3,IF(((E32-E33)*E34)=0,"",(E32-E33)*E34),"")</f>
        <v/>
      </c>
    </row>
    <row r="40" spans="2:12" x14ac:dyDescent="0.25">
      <c r="G40" s="2"/>
      <c r="K40" s="1"/>
      <c r="L40" s="1"/>
    </row>
    <row r="41" spans="2:12" x14ac:dyDescent="0.25">
      <c r="G41" s="2"/>
      <c r="K41" s="1"/>
      <c r="L41" s="1"/>
    </row>
    <row r="42" spans="2:12" x14ac:dyDescent="0.25">
      <c r="G42" s="2"/>
      <c r="K42" s="1"/>
      <c r="L42" s="1"/>
    </row>
    <row r="43" spans="2:12" x14ac:dyDescent="0.25">
      <c r="G43" s="2"/>
      <c r="K43" s="1"/>
      <c r="L43" s="1"/>
    </row>
    <row r="44" spans="2:12" x14ac:dyDescent="0.25">
      <c r="G44" s="2"/>
      <c r="K44" s="1"/>
      <c r="L44" s="1"/>
    </row>
    <row r="45" spans="2:12" x14ac:dyDescent="0.25">
      <c r="G45" s="2"/>
      <c r="K45" s="1"/>
      <c r="L45" s="1"/>
    </row>
    <row r="46" spans="2:12" x14ac:dyDescent="0.25">
      <c r="G46" s="2"/>
      <c r="K46" s="1"/>
      <c r="L46" s="1"/>
    </row>
    <row r="47" spans="2:12" x14ac:dyDescent="0.25">
      <c r="G47" s="2"/>
      <c r="K47" s="1"/>
      <c r="L47" s="1"/>
    </row>
    <row r="48" spans="2:12" x14ac:dyDescent="0.25">
      <c r="G48" s="2"/>
      <c r="K48" s="1"/>
      <c r="L48" s="1"/>
    </row>
    <row r="49" spans="7:12" x14ac:dyDescent="0.25">
      <c r="G49" s="2"/>
      <c r="K49" s="1"/>
      <c r="L49" s="1"/>
    </row>
    <row r="50" spans="7:12" x14ac:dyDescent="0.25">
      <c r="G50" s="2"/>
      <c r="K50" s="1"/>
      <c r="L50" s="1"/>
    </row>
    <row r="51" spans="7:12" x14ac:dyDescent="0.25">
      <c r="G51" s="2"/>
      <c r="K51" s="1"/>
      <c r="L51" s="1"/>
    </row>
    <row r="52" spans="7:12" x14ac:dyDescent="0.25">
      <c r="G52" s="2"/>
      <c r="K52" s="1"/>
      <c r="L52" s="1"/>
    </row>
    <row r="53" spans="7:12" x14ac:dyDescent="0.25">
      <c r="G53" s="2"/>
      <c r="K53" s="1"/>
      <c r="L53" s="1"/>
    </row>
    <row r="54" spans="7:12" x14ac:dyDescent="0.25">
      <c r="G54" s="2"/>
      <c r="K54" s="1"/>
      <c r="L54" s="1"/>
    </row>
    <row r="55" spans="7:12" x14ac:dyDescent="0.25">
      <c r="G55" s="2"/>
      <c r="K55" s="1"/>
      <c r="L55" s="1"/>
    </row>
    <row r="56" spans="7:12" x14ac:dyDescent="0.25">
      <c r="G56" s="2"/>
      <c r="K56" s="1"/>
      <c r="L56" s="1"/>
    </row>
    <row r="57" spans="7:12" x14ac:dyDescent="0.25">
      <c r="G57" s="2"/>
      <c r="K57" s="1"/>
      <c r="L57" s="1"/>
    </row>
    <row r="58" spans="7:12" x14ac:dyDescent="0.25">
      <c r="G58" s="2"/>
      <c r="K58" s="1"/>
      <c r="L58" s="1"/>
    </row>
    <row r="59" spans="7:12" x14ac:dyDescent="0.25">
      <c r="G59" s="2"/>
      <c r="K59" s="1"/>
      <c r="L59" s="1"/>
    </row>
    <row r="60" spans="7:12" x14ac:dyDescent="0.25">
      <c r="G60" s="2"/>
      <c r="K60" s="1"/>
      <c r="L60" s="1"/>
    </row>
    <row r="61" spans="7:12" x14ac:dyDescent="0.25">
      <c r="G61" s="2"/>
      <c r="K61" s="1"/>
      <c r="L61" s="1"/>
    </row>
    <row r="62" spans="7:12" x14ac:dyDescent="0.25">
      <c r="G62" s="2"/>
      <c r="K62" s="1"/>
      <c r="L62" s="1"/>
    </row>
    <row r="63" spans="7:12" x14ac:dyDescent="0.25">
      <c r="G63" s="2"/>
      <c r="K63" s="1"/>
      <c r="L63" s="1"/>
    </row>
    <row r="64" spans="7:12" x14ac:dyDescent="0.25">
      <c r="G64" s="2"/>
      <c r="K64" s="1"/>
      <c r="L64" s="1"/>
    </row>
    <row r="65" spans="7:12" x14ac:dyDescent="0.25">
      <c r="G65" s="2"/>
      <c r="K65" s="1"/>
      <c r="L65" s="1"/>
    </row>
    <row r="66" spans="7:12" x14ac:dyDescent="0.25">
      <c r="G66" s="2"/>
      <c r="K66" s="1"/>
      <c r="L66" s="1"/>
    </row>
    <row r="67" spans="7:12" x14ac:dyDescent="0.25">
      <c r="G67" s="2"/>
      <c r="K67" s="1"/>
      <c r="L67" s="1"/>
    </row>
    <row r="68" spans="7:12" x14ac:dyDescent="0.25">
      <c r="G68" s="2"/>
      <c r="K68" s="1"/>
      <c r="L68" s="1"/>
    </row>
    <row r="69" spans="7:12" x14ac:dyDescent="0.25">
      <c r="G69" s="2"/>
      <c r="K69" s="1"/>
      <c r="L69" s="1"/>
    </row>
    <row r="70" spans="7:12" x14ac:dyDescent="0.25">
      <c r="G70" s="2"/>
      <c r="K70" s="1"/>
      <c r="L70" s="1"/>
    </row>
    <row r="71" spans="7:12" x14ac:dyDescent="0.25">
      <c r="G71" s="2"/>
      <c r="K71" s="1"/>
      <c r="L71" s="1"/>
    </row>
    <row r="72" spans="7:12" x14ac:dyDescent="0.25">
      <c r="G72" s="2"/>
      <c r="K72" s="1"/>
      <c r="L72" s="1"/>
    </row>
    <row r="73" spans="7:12" x14ac:dyDescent="0.25">
      <c r="G73" s="2"/>
      <c r="K73" s="1"/>
      <c r="L73" s="1"/>
    </row>
    <row r="74" spans="7:12" x14ac:dyDescent="0.25">
      <c r="G74" s="2"/>
      <c r="K74" s="1"/>
      <c r="L74" s="1"/>
    </row>
    <row r="75" spans="7:12" x14ac:dyDescent="0.25">
      <c r="G75" s="2"/>
      <c r="K75" s="1"/>
      <c r="L75" s="1"/>
    </row>
    <row r="76" spans="7:12" x14ac:dyDescent="0.25">
      <c r="G76" s="2"/>
      <c r="K76" s="1"/>
      <c r="L76" s="1"/>
    </row>
    <row r="77" spans="7:12" x14ac:dyDescent="0.25">
      <c r="G77" s="2"/>
      <c r="K77" s="1"/>
      <c r="L77" s="1"/>
    </row>
    <row r="78" spans="7:12" x14ac:dyDescent="0.25">
      <c r="G78" s="2"/>
      <c r="K78" s="1"/>
      <c r="L78" s="1"/>
    </row>
    <row r="79" spans="7:12" x14ac:dyDescent="0.25">
      <c r="G79" s="2"/>
      <c r="K79" s="1"/>
      <c r="L79" s="1"/>
    </row>
    <row r="80" spans="7:12" x14ac:dyDescent="0.25">
      <c r="G80" s="2"/>
      <c r="K80" s="1"/>
      <c r="L80" s="1"/>
    </row>
    <row r="81" spans="7:12" x14ac:dyDescent="0.25">
      <c r="G81" s="2"/>
      <c r="K81" s="1"/>
      <c r="L81" s="1"/>
    </row>
    <row r="82" spans="7:12" x14ac:dyDescent="0.25">
      <c r="G82" s="2"/>
      <c r="K82" s="1"/>
      <c r="L82" s="1"/>
    </row>
    <row r="83" spans="7:12" x14ac:dyDescent="0.25">
      <c r="G83" s="2"/>
      <c r="K83" s="1"/>
      <c r="L83" s="1"/>
    </row>
    <row r="84" spans="7:12" x14ac:dyDescent="0.25">
      <c r="G84" s="2"/>
      <c r="K84" s="1"/>
      <c r="L84" s="1"/>
    </row>
    <row r="85" spans="7:12" x14ac:dyDescent="0.25">
      <c r="G85" s="2"/>
      <c r="K85" s="1"/>
      <c r="L85" s="1"/>
    </row>
    <row r="86" spans="7:12" x14ac:dyDescent="0.25">
      <c r="G86" s="2"/>
      <c r="K86" s="1"/>
      <c r="L86" s="1"/>
    </row>
    <row r="87" spans="7:12" x14ac:dyDescent="0.25">
      <c r="G87" s="2"/>
      <c r="K87" s="1"/>
      <c r="L87" s="1"/>
    </row>
    <row r="88" spans="7:12" x14ac:dyDescent="0.25">
      <c r="G88" s="2"/>
      <c r="K88" s="1"/>
      <c r="L88" s="1"/>
    </row>
    <row r="89" spans="7:12" x14ac:dyDescent="0.25">
      <c r="G89" s="2"/>
      <c r="K89" s="1"/>
      <c r="L89" s="1"/>
    </row>
    <row r="90" spans="7:12" x14ac:dyDescent="0.25">
      <c r="G90" s="2"/>
      <c r="K90" s="1"/>
      <c r="L90" s="1"/>
    </row>
    <row r="91" spans="7:12" x14ac:dyDescent="0.25">
      <c r="G91" s="2"/>
      <c r="K91" s="1"/>
      <c r="L91" s="1"/>
    </row>
    <row r="92" spans="7:12" x14ac:dyDescent="0.25">
      <c r="G92" s="2"/>
      <c r="K92" s="1"/>
      <c r="L92" s="1"/>
    </row>
    <row r="93" spans="7:12" x14ac:dyDescent="0.25">
      <c r="G93" s="2"/>
      <c r="K93" s="1"/>
      <c r="L93" s="1"/>
    </row>
  </sheetData>
  <sheetProtection sheet="1" objects="1" scenarios="1" selectLockedCells="1"/>
  <mergeCells count="25">
    <mergeCell ref="B2:G2"/>
    <mergeCell ref="B33:C33"/>
    <mergeCell ref="B34:C34"/>
    <mergeCell ref="B32:C32"/>
    <mergeCell ref="B31:C31"/>
    <mergeCell ref="B27:C27"/>
    <mergeCell ref="B28:C28"/>
    <mergeCell ref="B16:C16"/>
    <mergeCell ref="B15:C15"/>
    <mergeCell ref="B17:C17"/>
    <mergeCell ref="B19:C19"/>
    <mergeCell ref="B25:C25"/>
    <mergeCell ref="B20:C20"/>
    <mergeCell ref="J4:O7"/>
    <mergeCell ref="B9:E10"/>
    <mergeCell ref="B14:C14"/>
    <mergeCell ref="B13:C13"/>
    <mergeCell ref="C4:G4"/>
    <mergeCell ref="C6:G6"/>
    <mergeCell ref="B35:C35"/>
    <mergeCell ref="B21:C21"/>
    <mergeCell ref="B22:C22"/>
    <mergeCell ref="B23:C23"/>
    <mergeCell ref="B26:C26"/>
    <mergeCell ref="B29:C29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13 E19 E25 E31" xr:uid="{00000000-0002-0000-0400-000000000000}">
      <formula1>30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G93"/>
  <sheetViews>
    <sheetView workbookViewId="0">
      <selection activeCell="E26" sqref="E26:E28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5" style="1" customWidth="1"/>
    <col min="4" max="4" width="2" style="1" customWidth="1"/>
    <col min="5" max="5" width="35.7109375" style="1" customWidth="1"/>
    <col min="6" max="6" width="6.5703125" style="1" customWidth="1"/>
    <col min="7" max="7" width="42.85546875" style="1" customWidth="1"/>
    <col min="8" max="16384" width="9.140625" style="1"/>
  </cols>
  <sheetData>
    <row r="1" spans="2:7" x14ac:dyDescent="0.25">
      <c r="G1" s="10"/>
    </row>
    <row r="2" spans="2:7" ht="36" x14ac:dyDescent="0.55000000000000004">
      <c r="B2" s="137" t="str">
        <f ca="1">MID(CELL("filename",A1),FIND("]",CELL("filename",A1))+1,50)</f>
        <v>Processing Days</v>
      </c>
      <c r="C2" s="137"/>
      <c r="D2" s="137"/>
      <c r="E2" s="137"/>
      <c r="F2" s="137"/>
      <c r="G2" s="137"/>
    </row>
    <row r="4" spans="2:7" ht="15" customHeight="1" x14ac:dyDescent="0.25">
      <c r="B4" s="15" t="s">
        <v>12</v>
      </c>
      <c r="C4" s="167" t="str">
        <f>IF(Summary!D4="","",Summary!D4)</f>
        <v>Carmen Home Care/Southern Health-Sante Sud</v>
      </c>
      <c r="D4" s="167"/>
      <c r="E4" s="167"/>
      <c r="F4" s="167"/>
      <c r="G4" s="167"/>
    </row>
    <row r="5" spans="2:7" ht="15" customHeight="1" x14ac:dyDescent="0.25">
      <c r="C5" s="40"/>
      <c r="D5" s="40"/>
      <c r="E5" s="40"/>
    </row>
    <row r="6" spans="2:7" ht="15" customHeight="1" x14ac:dyDescent="0.25">
      <c r="B6" s="15" t="s">
        <v>0</v>
      </c>
      <c r="C6" s="167" t="str">
        <f>IF(Summary!D7="","",Summary!D7)</f>
        <v>Lean Mean Ordering Machine</v>
      </c>
      <c r="D6" s="167"/>
      <c r="E6" s="167"/>
      <c r="F6" s="167"/>
      <c r="G6" s="167"/>
    </row>
    <row r="7" spans="2:7" ht="15" customHeight="1" x14ac:dyDescent="0.25"/>
    <row r="8" spans="2:7" ht="15.75" thickBot="1" x14ac:dyDescent="0.3"/>
    <row r="9" spans="2:7" x14ac:dyDescent="0.25">
      <c r="B9" s="148" t="s">
        <v>2</v>
      </c>
      <c r="C9" s="149"/>
      <c r="D9" s="149"/>
      <c r="E9" s="150"/>
    </row>
    <row r="10" spans="2:7" ht="15.75" thickBot="1" x14ac:dyDescent="0.3">
      <c r="B10" s="151"/>
      <c r="C10" s="152"/>
      <c r="D10" s="152"/>
      <c r="E10" s="153"/>
    </row>
    <row r="11" spans="2:7" ht="15" customHeight="1" x14ac:dyDescent="0.25">
      <c r="B11" s="23"/>
      <c r="C11" s="23"/>
      <c r="D11" s="23"/>
      <c r="E11" s="23"/>
    </row>
    <row r="12" spans="2:7" ht="15.75" thickBot="1" x14ac:dyDescent="0.3"/>
    <row r="13" spans="2:7" ht="15.75" thickBot="1" x14ac:dyDescent="0.3">
      <c r="B13" s="162" t="s">
        <v>37</v>
      </c>
      <c r="C13" s="162"/>
      <c r="D13" s="71"/>
      <c r="E13" s="61"/>
      <c r="F13" s="3"/>
      <c r="G13" s="43" t="s">
        <v>90</v>
      </c>
    </row>
    <row r="14" spans="2:7" x14ac:dyDescent="0.25">
      <c r="B14" s="145" t="s">
        <v>118</v>
      </c>
      <c r="C14" s="145"/>
      <c r="D14" s="71"/>
      <c r="E14" s="124"/>
      <c r="F14" s="3"/>
      <c r="G14" s="82" t="str">
        <f>IF(SUM(E17,E23,E29,E35)=0,"",SUM(E17,E23,E29,E35))</f>
        <v/>
      </c>
    </row>
    <row r="15" spans="2:7" x14ac:dyDescent="0.25">
      <c r="B15" s="145" t="s">
        <v>88</v>
      </c>
      <c r="C15" s="145"/>
      <c r="D15" s="71"/>
      <c r="E15" s="124"/>
      <c r="F15" s="3"/>
    </row>
    <row r="16" spans="2:7" x14ac:dyDescent="0.25">
      <c r="B16" s="145" t="s">
        <v>119</v>
      </c>
      <c r="C16" s="145"/>
      <c r="D16" s="71"/>
      <c r="E16" s="122"/>
      <c r="F16" s="3"/>
    </row>
    <row r="17" spans="2:7" x14ac:dyDescent="0.25">
      <c r="B17" s="145" t="s">
        <v>89</v>
      </c>
      <c r="C17" s="145"/>
      <c r="D17" s="71"/>
      <c r="E17" s="125" t="str">
        <f>IF(COUNTA(E14:E16)=3,IF(((E14-E15)*E16)=0,"",(E14-E15)*E16),"")</f>
        <v/>
      </c>
      <c r="F17" s="3"/>
    </row>
    <row r="18" spans="2:7" x14ac:dyDescent="0.25">
      <c r="B18" s="44"/>
      <c r="C18" s="44"/>
      <c r="D18" s="44"/>
      <c r="E18" s="44"/>
      <c r="F18" s="3"/>
    </row>
    <row r="19" spans="2:7" x14ac:dyDescent="0.25">
      <c r="B19" s="162" t="s">
        <v>38</v>
      </c>
      <c r="C19" s="162"/>
      <c r="D19" s="71"/>
      <c r="E19" s="61"/>
      <c r="F19" s="3"/>
    </row>
    <row r="20" spans="2:7" x14ac:dyDescent="0.25">
      <c r="B20" s="145" t="s">
        <v>118</v>
      </c>
      <c r="C20" s="145"/>
      <c r="D20" s="71"/>
      <c r="E20" s="124"/>
      <c r="F20" s="3"/>
    </row>
    <row r="21" spans="2:7" x14ac:dyDescent="0.25">
      <c r="B21" s="145" t="s">
        <v>88</v>
      </c>
      <c r="C21" s="145"/>
      <c r="D21" s="71"/>
      <c r="E21" s="124"/>
      <c r="F21" s="3"/>
    </row>
    <row r="22" spans="2:7" x14ac:dyDescent="0.25">
      <c r="B22" s="145" t="s">
        <v>119</v>
      </c>
      <c r="C22" s="145"/>
      <c r="D22" s="71"/>
      <c r="E22" s="122"/>
      <c r="F22" s="3"/>
    </row>
    <row r="23" spans="2:7" x14ac:dyDescent="0.25">
      <c r="B23" s="145" t="s">
        <v>89</v>
      </c>
      <c r="C23" s="145"/>
      <c r="D23" s="71"/>
      <c r="E23" s="125" t="str">
        <f>IF(COUNTA(E20:E22)=3,IF(((E20-E21)*E22)=0,"",(E20-E21)*E22),"")</f>
        <v/>
      </c>
      <c r="F23" s="3"/>
    </row>
    <row r="24" spans="2:7" x14ac:dyDescent="0.25">
      <c r="B24" s="3"/>
      <c r="C24" s="3"/>
      <c r="D24" s="44"/>
      <c r="E24" s="3"/>
      <c r="F24" s="3"/>
    </row>
    <row r="25" spans="2:7" x14ac:dyDescent="0.25">
      <c r="B25" s="162" t="s">
        <v>39</v>
      </c>
      <c r="C25" s="162"/>
      <c r="D25" s="71"/>
      <c r="E25" s="61"/>
      <c r="F25" s="3"/>
    </row>
    <row r="26" spans="2:7" x14ac:dyDescent="0.25">
      <c r="B26" s="141" t="s">
        <v>118</v>
      </c>
      <c r="C26" s="142"/>
      <c r="D26" s="71"/>
      <c r="E26" s="124"/>
      <c r="F26" s="3"/>
      <c r="G26" s="2"/>
    </row>
    <row r="27" spans="2:7" x14ac:dyDescent="0.25">
      <c r="B27" s="141" t="s">
        <v>88</v>
      </c>
      <c r="C27" s="142"/>
      <c r="D27" s="71"/>
      <c r="E27" s="124"/>
      <c r="F27" s="3"/>
    </row>
    <row r="28" spans="2:7" x14ac:dyDescent="0.25">
      <c r="B28" s="141" t="s">
        <v>119</v>
      </c>
      <c r="C28" s="142"/>
      <c r="D28" s="71"/>
      <c r="E28" s="122"/>
      <c r="F28" s="3"/>
    </row>
    <row r="29" spans="2:7" x14ac:dyDescent="0.25">
      <c r="B29" s="141" t="s">
        <v>89</v>
      </c>
      <c r="C29" s="142"/>
      <c r="D29" s="71"/>
      <c r="E29" s="125" t="str">
        <f>IF(COUNTA(E26:E28)=3,IF(((E26-E27)*E28)=0,"",(E26-E27)*E28),"")</f>
        <v/>
      </c>
      <c r="F29" s="3"/>
    </row>
    <row r="30" spans="2:7" x14ac:dyDescent="0.25">
      <c r="B30" s="3"/>
      <c r="C30" s="3"/>
      <c r="D30" s="44"/>
      <c r="E30" s="3"/>
      <c r="F30" s="3"/>
    </row>
    <row r="31" spans="2:7" x14ac:dyDescent="0.25">
      <c r="B31" s="162" t="s">
        <v>40</v>
      </c>
      <c r="C31" s="162"/>
      <c r="D31" s="71"/>
      <c r="E31" s="61"/>
      <c r="F31" s="3"/>
    </row>
    <row r="32" spans="2:7" x14ac:dyDescent="0.25">
      <c r="B32" s="145" t="s">
        <v>118</v>
      </c>
      <c r="C32" s="145"/>
      <c r="D32" s="71"/>
      <c r="E32" s="124"/>
      <c r="F32" s="3"/>
    </row>
    <row r="33" spans="2:7" x14ac:dyDescent="0.25">
      <c r="B33" s="145" t="s">
        <v>88</v>
      </c>
      <c r="C33" s="145"/>
      <c r="D33" s="71"/>
      <c r="E33" s="124"/>
      <c r="F33" s="3"/>
      <c r="G33" s="2"/>
    </row>
    <row r="34" spans="2:7" x14ac:dyDescent="0.25">
      <c r="B34" s="145" t="s">
        <v>119</v>
      </c>
      <c r="C34" s="145"/>
      <c r="D34" s="71"/>
      <c r="E34" s="122"/>
      <c r="F34" s="3"/>
    </row>
    <row r="35" spans="2:7" x14ac:dyDescent="0.25">
      <c r="B35" s="145" t="s">
        <v>89</v>
      </c>
      <c r="C35" s="145"/>
      <c r="D35" s="71"/>
      <c r="E35" s="125" t="str">
        <f>IF(COUNTA(E32:E34)=3,IF(((E32-E33)*E34)=0,"",(E32-E33)*E34),"")</f>
        <v/>
      </c>
      <c r="F35" s="3"/>
    </row>
    <row r="40" spans="2:7" x14ac:dyDescent="0.25">
      <c r="G40" s="2"/>
    </row>
    <row r="41" spans="2:7" x14ac:dyDescent="0.25">
      <c r="G41" s="2"/>
    </row>
    <row r="42" spans="2:7" x14ac:dyDescent="0.25">
      <c r="G42" s="2"/>
    </row>
    <row r="43" spans="2:7" x14ac:dyDescent="0.25">
      <c r="G43" s="2"/>
    </row>
    <row r="44" spans="2:7" x14ac:dyDescent="0.25">
      <c r="G44" s="2"/>
    </row>
    <row r="45" spans="2:7" x14ac:dyDescent="0.25">
      <c r="G45" s="2"/>
    </row>
    <row r="46" spans="2:7" x14ac:dyDescent="0.25">
      <c r="G46" s="2"/>
    </row>
    <row r="47" spans="2:7" x14ac:dyDescent="0.25">
      <c r="G47" s="2"/>
    </row>
    <row r="48" spans="2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sheetProtection sheet="1" objects="1" scenarios="1" selectLockedCells="1"/>
  <mergeCells count="24">
    <mergeCell ref="B2:G2"/>
    <mergeCell ref="C4:G4"/>
    <mergeCell ref="C6:G6"/>
    <mergeCell ref="B9:E10"/>
    <mergeCell ref="B13:C13"/>
    <mergeCell ref="B27:C27"/>
    <mergeCell ref="B14:C14"/>
    <mergeCell ref="B15:C15"/>
    <mergeCell ref="B16:C16"/>
    <mergeCell ref="B17:C17"/>
    <mergeCell ref="B19:C19"/>
    <mergeCell ref="B20:C20"/>
    <mergeCell ref="B21:C21"/>
    <mergeCell ref="B22:C22"/>
    <mergeCell ref="B23:C23"/>
    <mergeCell ref="B25:C25"/>
    <mergeCell ref="B26:C26"/>
    <mergeCell ref="B35:C35"/>
    <mergeCell ref="B28:C28"/>
    <mergeCell ref="B29:C29"/>
    <mergeCell ref="B31:C31"/>
    <mergeCell ref="B32:C32"/>
    <mergeCell ref="B33:C33"/>
    <mergeCell ref="B34:C34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25 E31 E19 E13" xr:uid="{00000000-0002-0000-0500-000000000000}">
      <formula1>30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B1:G93"/>
  <sheetViews>
    <sheetView workbookViewId="0">
      <selection activeCell="E14" sqref="E14:E16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5" style="1" customWidth="1"/>
    <col min="4" max="4" width="2" style="1" customWidth="1"/>
    <col min="5" max="5" width="35.7109375" style="1" customWidth="1"/>
    <col min="6" max="6" width="6.5703125" style="1" customWidth="1"/>
    <col min="7" max="7" width="43" style="1" customWidth="1"/>
    <col min="8" max="16384" width="9.140625" style="1"/>
  </cols>
  <sheetData>
    <row r="1" spans="2:7" x14ac:dyDescent="0.25">
      <c r="G1" s="10"/>
    </row>
    <row r="2" spans="2:7" ht="36" x14ac:dyDescent="0.55000000000000004">
      <c r="B2" s="137" t="str">
        <f ca="1">MID(CELL("filename",A1),FIND("]",CELL("filename",A1))+1,50)</f>
        <v>Safety</v>
      </c>
      <c r="C2" s="137"/>
      <c r="D2" s="137"/>
      <c r="E2" s="137"/>
      <c r="F2" s="137"/>
      <c r="G2" s="137"/>
    </row>
    <row r="4" spans="2:7" x14ac:dyDescent="0.25">
      <c r="B4" s="15" t="s">
        <v>12</v>
      </c>
      <c r="C4" s="167" t="str">
        <f>IF(Summary!D4="","",Summary!D4)</f>
        <v>Carmen Home Care/Southern Health-Sante Sud</v>
      </c>
      <c r="D4" s="167"/>
      <c r="E4" s="167"/>
      <c r="F4" s="167"/>
      <c r="G4" s="167"/>
    </row>
    <row r="5" spans="2:7" x14ac:dyDescent="0.25">
      <c r="C5" s="40"/>
      <c r="D5" s="40"/>
      <c r="E5" s="40"/>
    </row>
    <row r="6" spans="2:7" x14ac:dyDescent="0.25">
      <c r="B6" s="15" t="s">
        <v>0</v>
      </c>
      <c r="C6" s="167" t="str">
        <f>IF(Summary!D7="","",Summary!D7)</f>
        <v>Lean Mean Ordering Machine</v>
      </c>
      <c r="D6" s="167"/>
      <c r="E6" s="167"/>
      <c r="F6" s="167"/>
      <c r="G6" s="167"/>
    </row>
    <row r="8" spans="2:7" ht="15.75" thickBot="1" x14ac:dyDescent="0.3"/>
    <row r="9" spans="2:7" x14ac:dyDescent="0.25">
      <c r="B9" s="148" t="s">
        <v>2</v>
      </c>
      <c r="C9" s="149"/>
      <c r="D9" s="149"/>
      <c r="E9" s="150"/>
    </row>
    <row r="10" spans="2:7" ht="15.75" thickBot="1" x14ac:dyDescent="0.3">
      <c r="B10" s="151"/>
      <c r="C10" s="152"/>
      <c r="D10" s="152"/>
      <c r="E10" s="153"/>
    </row>
    <row r="11" spans="2:7" ht="15.75" customHeight="1" x14ac:dyDescent="0.25">
      <c r="B11" s="23"/>
      <c r="C11" s="23"/>
      <c r="D11" s="23"/>
      <c r="E11" s="23"/>
    </row>
    <row r="12" spans="2:7" ht="15.75" thickBot="1" x14ac:dyDescent="0.3"/>
    <row r="13" spans="2:7" ht="15.75" thickBot="1" x14ac:dyDescent="0.3">
      <c r="B13" s="162" t="s">
        <v>93</v>
      </c>
      <c r="C13" s="162"/>
      <c r="D13" s="71"/>
      <c r="E13" s="61"/>
      <c r="F13" s="3"/>
      <c r="G13" s="43" t="s">
        <v>103</v>
      </c>
    </row>
    <row r="14" spans="2:7" x14ac:dyDescent="0.25">
      <c r="B14" s="145" t="s">
        <v>94</v>
      </c>
      <c r="C14" s="145"/>
      <c r="D14" s="71"/>
      <c r="E14" s="124"/>
      <c r="F14" s="3"/>
      <c r="G14" s="83" t="str">
        <f>IF(SUM(E17,E23,E29,E35)=0,"",SUM(E17,E23,E29,E35))</f>
        <v/>
      </c>
    </row>
    <row r="15" spans="2:7" x14ac:dyDescent="0.25">
      <c r="B15" s="145" t="s">
        <v>95</v>
      </c>
      <c r="C15" s="145"/>
      <c r="D15" s="71"/>
      <c r="E15" s="124"/>
      <c r="F15" s="3"/>
    </row>
    <row r="16" spans="2:7" x14ac:dyDescent="0.25">
      <c r="B16" s="145" t="s">
        <v>96</v>
      </c>
      <c r="C16" s="145"/>
      <c r="D16" s="71"/>
      <c r="E16" s="122"/>
      <c r="F16" s="3"/>
    </row>
    <row r="17" spans="2:7" x14ac:dyDescent="0.25">
      <c r="B17" s="145" t="s">
        <v>97</v>
      </c>
      <c r="C17" s="145"/>
      <c r="D17" s="71"/>
      <c r="E17" s="62" t="str">
        <f>IF(COUNTA(E14:E16)=3,IF(((E14-E15)*E16)=0,"",(E14-E15)*E16),"")</f>
        <v/>
      </c>
      <c r="F17" s="3"/>
    </row>
    <row r="18" spans="2:7" x14ac:dyDescent="0.25">
      <c r="B18" s="44"/>
      <c r="C18" s="44"/>
      <c r="D18" s="44"/>
      <c r="E18" s="44"/>
      <c r="F18" s="3"/>
    </row>
    <row r="19" spans="2:7" x14ac:dyDescent="0.25">
      <c r="B19" s="162" t="s">
        <v>98</v>
      </c>
      <c r="C19" s="162"/>
      <c r="D19" s="71"/>
      <c r="E19" s="61"/>
      <c r="F19" s="3"/>
    </row>
    <row r="20" spans="2:7" x14ac:dyDescent="0.25">
      <c r="B20" s="145" t="s">
        <v>94</v>
      </c>
      <c r="C20" s="145"/>
      <c r="D20" s="71"/>
      <c r="E20" s="61"/>
      <c r="F20" s="3"/>
    </row>
    <row r="21" spans="2:7" x14ac:dyDescent="0.25">
      <c r="B21" s="145" t="s">
        <v>95</v>
      </c>
      <c r="C21" s="145"/>
      <c r="D21" s="71"/>
      <c r="E21" s="61"/>
      <c r="F21" s="3"/>
    </row>
    <row r="22" spans="2:7" x14ac:dyDescent="0.25">
      <c r="B22" s="145" t="s">
        <v>96</v>
      </c>
      <c r="C22" s="145"/>
      <c r="D22" s="71"/>
      <c r="E22" s="61"/>
      <c r="F22" s="3"/>
    </row>
    <row r="23" spans="2:7" x14ac:dyDescent="0.25">
      <c r="B23" s="145" t="s">
        <v>97</v>
      </c>
      <c r="C23" s="145"/>
      <c r="D23" s="71"/>
      <c r="E23" s="62" t="str">
        <f>IF(COUNTA(E20:E22)=3,IF(((E20-E21)*E22)=0,"",(E20-E21)*E22),"")</f>
        <v/>
      </c>
      <c r="F23" s="3"/>
    </row>
    <row r="24" spans="2:7" x14ac:dyDescent="0.25">
      <c r="B24" s="3"/>
      <c r="C24" s="3"/>
      <c r="D24" s="44"/>
      <c r="E24" s="3"/>
      <c r="F24" s="3"/>
    </row>
    <row r="25" spans="2:7" x14ac:dyDescent="0.25">
      <c r="B25" s="162" t="s">
        <v>99</v>
      </c>
      <c r="C25" s="162"/>
      <c r="D25" s="71"/>
      <c r="E25" s="61"/>
      <c r="F25" s="3"/>
    </row>
    <row r="26" spans="2:7" x14ac:dyDescent="0.25">
      <c r="B26" s="145" t="s">
        <v>94</v>
      </c>
      <c r="C26" s="145"/>
      <c r="D26" s="71"/>
      <c r="E26" s="61"/>
      <c r="F26" s="3"/>
      <c r="G26" s="2"/>
    </row>
    <row r="27" spans="2:7" x14ac:dyDescent="0.25">
      <c r="B27" s="145" t="s">
        <v>95</v>
      </c>
      <c r="C27" s="145"/>
      <c r="D27" s="71"/>
      <c r="E27" s="61"/>
      <c r="F27" s="3"/>
    </row>
    <row r="28" spans="2:7" x14ac:dyDescent="0.25">
      <c r="B28" s="145" t="s">
        <v>96</v>
      </c>
      <c r="C28" s="145"/>
      <c r="D28" s="71"/>
      <c r="E28" s="61"/>
      <c r="F28" s="3"/>
    </row>
    <row r="29" spans="2:7" x14ac:dyDescent="0.25">
      <c r="B29" s="145" t="s">
        <v>97</v>
      </c>
      <c r="C29" s="145"/>
      <c r="D29" s="71"/>
      <c r="E29" s="62" t="str">
        <f>IF(COUNTA(E26:E28)=3,IF(((E26-E27)*E28)=0,"",(E26-E27)*E28),"")</f>
        <v/>
      </c>
      <c r="F29" s="3"/>
    </row>
    <row r="30" spans="2:7" x14ac:dyDescent="0.25">
      <c r="B30" s="3"/>
      <c r="C30" s="3"/>
      <c r="D30" s="44"/>
      <c r="E30" s="3"/>
      <c r="F30" s="3"/>
    </row>
    <row r="31" spans="2:7" x14ac:dyDescent="0.25">
      <c r="B31" s="162" t="s">
        <v>100</v>
      </c>
      <c r="C31" s="162"/>
      <c r="D31" s="71"/>
      <c r="E31" s="61"/>
      <c r="F31" s="3"/>
    </row>
    <row r="32" spans="2:7" x14ac:dyDescent="0.25">
      <c r="B32" s="145" t="s">
        <v>94</v>
      </c>
      <c r="C32" s="145"/>
      <c r="D32" s="71"/>
      <c r="E32" s="61"/>
      <c r="F32" s="3"/>
    </row>
    <row r="33" spans="2:7" x14ac:dyDescent="0.25">
      <c r="B33" s="145" t="s">
        <v>95</v>
      </c>
      <c r="C33" s="145"/>
      <c r="D33" s="71"/>
      <c r="E33" s="61"/>
      <c r="F33" s="3"/>
      <c r="G33" s="2"/>
    </row>
    <row r="34" spans="2:7" x14ac:dyDescent="0.25">
      <c r="B34" s="145" t="s">
        <v>96</v>
      </c>
      <c r="C34" s="145"/>
      <c r="D34" s="71"/>
      <c r="E34" s="61"/>
      <c r="F34" s="3"/>
    </row>
    <row r="35" spans="2:7" x14ac:dyDescent="0.25">
      <c r="B35" s="145" t="s">
        <v>97</v>
      </c>
      <c r="C35" s="145"/>
      <c r="D35" s="71"/>
      <c r="E35" s="62" t="str">
        <f>IF(COUNTA(E32:E34)=3,IF(((E32-E33)*E34)=0,"",(E32-E33)*E34),"")</f>
        <v/>
      </c>
      <c r="F35" s="3"/>
    </row>
    <row r="40" spans="2:7" x14ac:dyDescent="0.25">
      <c r="G40" s="2"/>
    </row>
    <row r="41" spans="2:7" x14ac:dyDescent="0.25">
      <c r="G41" s="2"/>
    </row>
    <row r="42" spans="2:7" x14ac:dyDescent="0.25">
      <c r="G42" s="2"/>
    </row>
    <row r="43" spans="2:7" x14ac:dyDescent="0.25">
      <c r="G43" s="2"/>
    </row>
    <row r="44" spans="2:7" x14ac:dyDescent="0.25">
      <c r="G44" s="2"/>
    </row>
    <row r="45" spans="2:7" x14ac:dyDescent="0.25">
      <c r="G45" s="2"/>
    </row>
    <row r="46" spans="2:7" x14ac:dyDescent="0.25">
      <c r="G46" s="2"/>
    </row>
    <row r="47" spans="2:7" x14ac:dyDescent="0.25">
      <c r="G47" s="2"/>
    </row>
    <row r="48" spans="2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sheetProtection sheet="1" objects="1" scenarios="1" selectLockedCells="1"/>
  <mergeCells count="24">
    <mergeCell ref="B21:C21"/>
    <mergeCell ref="B2:G2"/>
    <mergeCell ref="C4:G4"/>
    <mergeCell ref="C6:G6"/>
    <mergeCell ref="B9:E10"/>
    <mergeCell ref="B13:C13"/>
    <mergeCell ref="B14:C14"/>
    <mergeCell ref="B15:C15"/>
    <mergeCell ref="B16:C16"/>
    <mergeCell ref="B17:C17"/>
    <mergeCell ref="B19:C19"/>
    <mergeCell ref="B20:C20"/>
    <mergeCell ref="B35:C35"/>
    <mergeCell ref="B22:C22"/>
    <mergeCell ref="B23:C23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</mergeCells>
  <dataValidations count="1">
    <dataValidation type="textLength" operator="lessThanOrEqual" allowBlank="1" showInputMessage="1" showErrorMessage="1" errorTitle="Safety Concern" error="The safety concern entered is too long. Please rephrase the decription so it does not exceed 30 characters." sqref="E13 E19 E25 E31" xr:uid="{00000000-0002-0000-0600-000000000000}">
      <formula1>30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B1:G93"/>
  <sheetViews>
    <sheetView workbookViewId="0">
      <selection activeCell="E19" sqref="E19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5" style="1" customWidth="1"/>
    <col min="4" max="4" width="2" style="1" customWidth="1"/>
    <col min="5" max="5" width="35.7109375" style="1" customWidth="1"/>
    <col min="6" max="6" width="6.5703125" style="1" customWidth="1"/>
    <col min="7" max="7" width="46.42578125" style="1" customWidth="1"/>
    <col min="8" max="16384" width="9.140625" style="1"/>
  </cols>
  <sheetData>
    <row r="1" spans="2:7" x14ac:dyDescent="0.25">
      <c r="G1" s="10"/>
    </row>
    <row r="2" spans="2:7" ht="36" x14ac:dyDescent="0.55000000000000004">
      <c r="B2" s="137" t="str">
        <f ca="1">MID(CELL("filename",A1),FIND("]",CELL("filename",A1))+1,50)</f>
        <v>Operational Cost Savings</v>
      </c>
      <c r="C2" s="137"/>
      <c r="D2" s="137"/>
      <c r="E2" s="137"/>
      <c r="F2" s="137"/>
      <c r="G2" s="137"/>
    </row>
    <row r="4" spans="2:7" x14ac:dyDescent="0.25">
      <c r="B4" s="15" t="s">
        <v>12</v>
      </c>
      <c r="C4" s="167" t="str">
        <f>IF(Summary!D4="","",Summary!D4)</f>
        <v>Carmen Home Care/Southern Health-Sante Sud</v>
      </c>
      <c r="D4" s="167"/>
      <c r="E4" s="167"/>
      <c r="F4" s="167"/>
      <c r="G4" s="167"/>
    </row>
    <row r="5" spans="2:7" x14ac:dyDescent="0.25">
      <c r="C5" s="40"/>
      <c r="D5" s="40"/>
      <c r="E5" s="40"/>
    </row>
    <row r="6" spans="2:7" x14ac:dyDescent="0.25">
      <c r="B6" s="15" t="s">
        <v>0</v>
      </c>
      <c r="C6" s="167" t="str">
        <f>IF(Summary!D7="","",Summary!D7)</f>
        <v>Lean Mean Ordering Machine</v>
      </c>
      <c r="D6" s="167"/>
      <c r="E6" s="167"/>
      <c r="F6" s="167"/>
      <c r="G6" s="167"/>
    </row>
    <row r="8" spans="2:7" ht="15.75" thickBot="1" x14ac:dyDescent="0.3"/>
    <row r="9" spans="2:7" x14ac:dyDescent="0.25">
      <c r="B9" s="148" t="s">
        <v>2</v>
      </c>
      <c r="C9" s="149"/>
      <c r="D9" s="149"/>
      <c r="E9" s="150"/>
    </row>
    <row r="10" spans="2:7" ht="15.75" thickBot="1" x14ac:dyDescent="0.3">
      <c r="B10" s="151"/>
      <c r="C10" s="152"/>
      <c r="D10" s="152"/>
      <c r="E10" s="153"/>
    </row>
    <row r="11" spans="2:7" ht="15.75" customHeight="1" x14ac:dyDescent="0.25">
      <c r="B11" s="23"/>
      <c r="C11" s="23"/>
      <c r="D11" s="23"/>
      <c r="E11" s="23"/>
    </row>
    <row r="12" spans="2:7" ht="15.75" thickBot="1" x14ac:dyDescent="0.3"/>
    <row r="13" spans="2:7" ht="15.75" thickBot="1" x14ac:dyDescent="0.3">
      <c r="B13" s="162" t="s">
        <v>37</v>
      </c>
      <c r="C13" s="162"/>
      <c r="D13" s="71"/>
      <c r="E13" s="61" t="s">
        <v>130</v>
      </c>
      <c r="F13" s="3"/>
      <c r="G13" s="43" t="s">
        <v>106</v>
      </c>
    </row>
    <row r="14" spans="2:7" x14ac:dyDescent="0.25">
      <c r="B14" s="145" t="s">
        <v>101</v>
      </c>
      <c r="C14" s="145"/>
      <c r="D14" s="71"/>
      <c r="E14" s="100">
        <v>34.74</v>
      </c>
      <c r="F14" s="3"/>
      <c r="G14" s="85">
        <f>IF(SUM(E17,E23,E29,E35)=0,"",SUM(E17,E23,E29,E35))</f>
        <v>416.88</v>
      </c>
    </row>
    <row r="15" spans="2:7" x14ac:dyDescent="0.25">
      <c r="B15" s="145" t="s">
        <v>102</v>
      </c>
      <c r="C15" s="145"/>
      <c r="D15" s="71"/>
      <c r="E15" s="100">
        <v>0</v>
      </c>
      <c r="F15" s="3"/>
    </row>
    <row r="16" spans="2:7" x14ac:dyDescent="0.25">
      <c r="B16" s="145" t="s">
        <v>115</v>
      </c>
      <c r="C16" s="145"/>
      <c r="D16" s="71"/>
      <c r="E16" s="122">
        <v>12</v>
      </c>
      <c r="F16" s="3"/>
    </row>
    <row r="17" spans="2:7" x14ac:dyDescent="0.25">
      <c r="B17" s="145" t="s">
        <v>107</v>
      </c>
      <c r="C17" s="145"/>
      <c r="D17" s="71"/>
      <c r="E17" s="123">
        <f>IF(COUNTA(E14:E16)=3,IF(((E14-E15)*E16)=0,"",(E14-E15)*E16),"")</f>
        <v>416.88</v>
      </c>
      <c r="F17" s="3"/>
    </row>
    <row r="18" spans="2:7" x14ac:dyDescent="0.25">
      <c r="B18" s="44"/>
      <c r="C18" s="44"/>
      <c r="D18" s="44"/>
      <c r="E18" s="44"/>
      <c r="F18" s="3"/>
    </row>
    <row r="19" spans="2:7" x14ac:dyDescent="0.25">
      <c r="B19" s="162" t="s">
        <v>38</v>
      </c>
      <c r="C19" s="162"/>
      <c r="D19" s="71"/>
      <c r="E19" s="61"/>
      <c r="F19" s="3"/>
    </row>
    <row r="20" spans="2:7" x14ac:dyDescent="0.25">
      <c r="B20" s="145" t="s">
        <v>101</v>
      </c>
      <c r="C20" s="145"/>
      <c r="D20" s="71"/>
      <c r="E20" s="100"/>
      <c r="F20" s="3"/>
    </row>
    <row r="21" spans="2:7" x14ac:dyDescent="0.25">
      <c r="B21" s="145" t="s">
        <v>102</v>
      </c>
      <c r="C21" s="145"/>
      <c r="D21" s="71"/>
      <c r="E21" s="100"/>
      <c r="F21" s="3"/>
    </row>
    <row r="22" spans="2:7" x14ac:dyDescent="0.25">
      <c r="B22" s="145" t="s">
        <v>115</v>
      </c>
      <c r="C22" s="145"/>
      <c r="D22" s="71"/>
      <c r="E22" s="122"/>
      <c r="F22" s="3"/>
    </row>
    <row r="23" spans="2:7" x14ac:dyDescent="0.25">
      <c r="B23" s="145" t="s">
        <v>107</v>
      </c>
      <c r="C23" s="145"/>
      <c r="D23" s="71"/>
      <c r="E23" s="123" t="str">
        <f>IF(COUNTA(E20:E22)=3,IF(((E20-E21)*E22)=0,"",(E20-E21)*E22),"")</f>
        <v/>
      </c>
      <c r="F23" s="3"/>
    </row>
    <row r="24" spans="2:7" x14ac:dyDescent="0.25">
      <c r="B24" s="3"/>
      <c r="C24" s="3"/>
      <c r="D24" s="44"/>
      <c r="E24" s="3"/>
      <c r="F24" s="3"/>
    </row>
    <row r="25" spans="2:7" x14ac:dyDescent="0.25">
      <c r="B25" s="162" t="s">
        <v>39</v>
      </c>
      <c r="C25" s="162"/>
      <c r="D25" s="71"/>
      <c r="E25" s="61"/>
      <c r="F25" s="3"/>
    </row>
    <row r="26" spans="2:7" x14ac:dyDescent="0.25">
      <c r="B26" s="145" t="s">
        <v>101</v>
      </c>
      <c r="C26" s="145"/>
      <c r="D26" s="71"/>
      <c r="E26" s="100"/>
      <c r="F26" s="3"/>
      <c r="G26" s="2"/>
    </row>
    <row r="27" spans="2:7" x14ac:dyDescent="0.25">
      <c r="B27" s="145" t="s">
        <v>102</v>
      </c>
      <c r="C27" s="145"/>
      <c r="D27" s="71"/>
      <c r="E27" s="100"/>
      <c r="F27" s="3"/>
    </row>
    <row r="28" spans="2:7" x14ac:dyDescent="0.25">
      <c r="B28" s="145" t="s">
        <v>115</v>
      </c>
      <c r="C28" s="145"/>
      <c r="D28" s="71"/>
      <c r="E28" s="122"/>
      <c r="F28" s="3"/>
    </row>
    <row r="29" spans="2:7" x14ac:dyDescent="0.25">
      <c r="B29" s="145" t="s">
        <v>107</v>
      </c>
      <c r="C29" s="145"/>
      <c r="D29" s="71"/>
      <c r="E29" s="123" t="str">
        <f>IF(COUNTA(E26:E28)=3,IF(((E26-E27)*E28)=0,"",(E26-E27)*E28),"")</f>
        <v/>
      </c>
      <c r="F29" s="3"/>
    </row>
    <row r="30" spans="2:7" x14ac:dyDescent="0.25">
      <c r="B30" s="3"/>
      <c r="C30" s="3"/>
      <c r="D30" s="44"/>
      <c r="E30" s="3"/>
      <c r="F30" s="3"/>
    </row>
    <row r="31" spans="2:7" x14ac:dyDescent="0.25">
      <c r="B31" s="162" t="s">
        <v>40</v>
      </c>
      <c r="C31" s="162"/>
      <c r="D31" s="71"/>
      <c r="E31" s="61"/>
      <c r="F31" s="3"/>
    </row>
    <row r="32" spans="2:7" x14ac:dyDescent="0.25">
      <c r="B32" s="145" t="s">
        <v>101</v>
      </c>
      <c r="C32" s="145"/>
      <c r="D32" s="71"/>
      <c r="E32" s="100"/>
      <c r="F32" s="3"/>
    </row>
    <row r="33" spans="2:7" x14ac:dyDescent="0.25">
      <c r="B33" s="145" t="s">
        <v>102</v>
      </c>
      <c r="C33" s="145"/>
      <c r="D33" s="71"/>
      <c r="E33" s="100"/>
      <c r="F33" s="3"/>
      <c r="G33" s="2"/>
    </row>
    <row r="34" spans="2:7" x14ac:dyDescent="0.25">
      <c r="B34" s="145" t="s">
        <v>115</v>
      </c>
      <c r="C34" s="145"/>
      <c r="D34" s="71"/>
      <c r="E34" s="122"/>
      <c r="F34" s="3"/>
    </row>
    <row r="35" spans="2:7" x14ac:dyDescent="0.25">
      <c r="B35" s="145" t="s">
        <v>107</v>
      </c>
      <c r="C35" s="145"/>
      <c r="D35" s="71"/>
      <c r="E35" s="123" t="str">
        <f>IF(COUNTA(E32:E34)=3,IF(((E32-E33)*E34)=0,"",(E32-E33)*E34),"")</f>
        <v/>
      </c>
      <c r="F35" s="3"/>
    </row>
    <row r="40" spans="2:7" x14ac:dyDescent="0.25">
      <c r="G40" s="2"/>
    </row>
    <row r="41" spans="2:7" x14ac:dyDescent="0.25">
      <c r="G41" s="2"/>
    </row>
    <row r="42" spans="2:7" x14ac:dyDescent="0.25">
      <c r="G42" s="2"/>
    </row>
    <row r="43" spans="2:7" x14ac:dyDescent="0.25">
      <c r="G43" s="2"/>
    </row>
    <row r="44" spans="2:7" x14ac:dyDescent="0.25">
      <c r="G44" s="2"/>
    </row>
    <row r="45" spans="2:7" x14ac:dyDescent="0.25">
      <c r="G45" s="2"/>
    </row>
    <row r="46" spans="2:7" x14ac:dyDescent="0.25">
      <c r="G46" s="2"/>
    </row>
    <row r="47" spans="2:7" x14ac:dyDescent="0.25">
      <c r="G47" s="2"/>
    </row>
    <row r="48" spans="2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sheetProtection sheet="1" objects="1" scenarios="1" selectLockedCells="1"/>
  <mergeCells count="24">
    <mergeCell ref="B21:C21"/>
    <mergeCell ref="B2:G2"/>
    <mergeCell ref="C4:G4"/>
    <mergeCell ref="C6:G6"/>
    <mergeCell ref="B9:E10"/>
    <mergeCell ref="B13:C13"/>
    <mergeCell ref="B14:C14"/>
    <mergeCell ref="B15:C15"/>
    <mergeCell ref="B16:C16"/>
    <mergeCell ref="B17:C17"/>
    <mergeCell ref="B19:C19"/>
    <mergeCell ref="B20:C20"/>
    <mergeCell ref="B35:C35"/>
    <mergeCell ref="B22:C22"/>
    <mergeCell ref="B23:C23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25 E31 E19 E13" xr:uid="{00000000-0002-0000-0700-000000000000}">
      <formula1>30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B1:J71"/>
  <sheetViews>
    <sheetView topLeftCell="A49" zoomScaleNormal="100" workbookViewId="0">
      <selection activeCell="E48" sqref="E48:E51"/>
    </sheetView>
  </sheetViews>
  <sheetFormatPr defaultRowHeight="15" x14ac:dyDescent="0.25"/>
  <cols>
    <col min="1" max="1" width="3.7109375" style="1" customWidth="1"/>
    <col min="2" max="2" width="18.5703125" style="1" customWidth="1"/>
    <col min="3" max="3" width="19.140625" style="1" customWidth="1"/>
    <col min="4" max="4" width="2" style="1" customWidth="1"/>
    <col min="5" max="5" width="131.140625" style="1" customWidth="1"/>
    <col min="6" max="16384" width="9.140625" style="1"/>
  </cols>
  <sheetData>
    <row r="1" spans="2:10" x14ac:dyDescent="0.25">
      <c r="F1" s="10"/>
      <c r="I1" s="2"/>
      <c r="J1" s="2"/>
    </row>
    <row r="2" spans="2:10" ht="36" x14ac:dyDescent="0.55000000000000004">
      <c r="B2" s="137" t="str">
        <f ca="1">MID(CELL("filename",A1),FIND("]",CELL("filename",A1))+1,50)</f>
        <v>Anecdotal &amp; Qualitative Results</v>
      </c>
      <c r="C2" s="137"/>
      <c r="D2" s="137"/>
      <c r="E2" s="137"/>
      <c r="F2" s="49"/>
      <c r="G2" s="49"/>
      <c r="H2" s="49"/>
      <c r="I2" s="49"/>
      <c r="J2" s="49"/>
    </row>
    <row r="3" spans="2:10" ht="15" customHeight="1" x14ac:dyDescent="0.25"/>
    <row r="4" spans="2:10" ht="15" customHeight="1" x14ac:dyDescent="0.25">
      <c r="B4" s="15" t="s">
        <v>12</v>
      </c>
      <c r="C4" s="197" t="str">
        <f>IF(Summary!D4="","",Summary!D4)</f>
        <v>Carmen Home Care/Southern Health-Sante Sud</v>
      </c>
      <c r="D4" s="198"/>
      <c r="E4" s="199"/>
    </row>
    <row r="5" spans="2:10" ht="15" customHeight="1" x14ac:dyDescent="0.25">
      <c r="C5" s="40"/>
      <c r="D5" s="40"/>
      <c r="E5" s="40"/>
    </row>
    <row r="6" spans="2:10" ht="15" customHeight="1" x14ac:dyDescent="0.25">
      <c r="B6" s="15" t="s">
        <v>0</v>
      </c>
      <c r="C6" s="167" t="str">
        <f>IF(Summary!D7="","",Summary!D7)</f>
        <v>Lean Mean Ordering Machine</v>
      </c>
      <c r="D6" s="167"/>
      <c r="E6" s="167"/>
    </row>
    <row r="8" spans="2:10" ht="15.75" thickBot="1" x14ac:dyDescent="0.3"/>
    <row r="9" spans="2:10" ht="15" customHeight="1" x14ac:dyDescent="0.25">
      <c r="B9" s="184" t="s">
        <v>62</v>
      </c>
      <c r="C9" s="185"/>
      <c r="D9" s="185"/>
      <c r="E9" s="186"/>
    </row>
    <row r="10" spans="2:10" x14ac:dyDescent="0.25">
      <c r="B10" s="187"/>
      <c r="C10" s="188"/>
      <c r="D10" s="188"/>
      <c r="E10" s="189"/>
    </row>
    <row r="11" spans="2:10" ht="29.25" customHeight="1" thickBot="1" x14ac:dyDescent="0.3">
      <c r="B11" s="190"/>
      <c r="C11" s="191"/>
      <c r="D11" s="191"/>
      <c r="E11" s="192"/>
    </row>
    <row r="12" spans="2:10" ht="15.75" thickBot="1" x14ac:dyDescent="0.3">
      <c r="B12" s="196"/>
      <c r="C12" s="196"/>
      <c r="D12" s="7"/>
      <c r="E12" s="7"/>
    </row>
    <row r="13" spans="2:10" ht="15.75" thickBot="1" x14ac:dyDescent="0.3">
      <c r="B13" s="193" t="s">
        <v>60</v>
      </c>
      <c r="C13" s="194"/>
      <c r="D13" s="194"/>
      <c r="E13" s="195"/>
    </row>
    <row r="14" spans="2:10" x14ac:dyDescent="0.25">
      <c r="B14" s="7"/>
      <c r="C14" s="7"/>
      <c r="D14" s="7"/>
      <c r="E14" s="7"/>
    </row>
    <row r="15" spans="2:10" x14ac:dyDescent="0.25">
      <c r="B15" s="177" t="s">
        <v>10</v>
      </c>
      <c r="C15" s="177"/>
      <c r="D15" s="3"/>
      <c r="E15" s="177" t="s">
        <v>11</v>
      </c>
    </row>
    <row r="16" spans="2:10" x14ac:dyDescent="0.25">
      <c r="B16" s="177"/>
      <c r="C16" s="177"/>
      <c r="D16" s="3"/>
      <c r="E16" s="177"/>
    </row>
    <row r="17" spans="2:5" x14ac:dyDescent="0.25">
      <c r="B17" s="30"/>
      <c r="C17" s="3"/>
      <c r="D17" s="3"/>
      <c r="E17" s="3"/>
    </row>
    <row r="18" spans="2:5" x14ac:dyDescent="0.25">
      <c r="B18" s="182"/>
      <c r="C18" s="182"/>
      <c r="D18" s="3"/>
      <c r="E18" s="183"/>
    </row>
    <row r="19" spans="2:5" x14ac:dyDescent="0.25">
      <c r="B19" s="182"/>
      <c r="C19" s="182"/>
      <c r="D19" s="3"/>
      <c r="E19" s="183"/>
    </row>
    <row r="20" spans="2:5" x14ac:dyDescent="0.25">
      <c r="B20" s="182"/>
      <c r="C20" s="182"/>
      <c r="D20" s="3"/>
      <c r="E20" s="183"/>
    </row>
    <row r="21" spans="2:5" x14ac:dyDescent="0.25">
      <c r="B21" s="182"/>
      <c r="C21" s="182"/>
      <c r="D21" s="3"/>
      <c r="E21" s="183"/>
    </row>
    <row r="22" spans="2:5" x14ac:dyDescent="0.25">
      <c r="B22" s="30"/>
      <c r="C22" s="31"/>
      <c r="D22" s="3"/>
      <c r="E22" s="32"/>
    </row>
    <row r="23" spans="2:5" x14ac:dyDescent="0.25">
      <c r="B23" s="182"/>
      <c r="C23" s="182"/>
      <c r="D23" s="3"/>
      <c r="E23" s="183"/>
    </row>
    <row r="24" spans="2:5" x14ac:dyDescent="0.25">
      <c r="B24" s="182"/>
      <c r="C24" s="182"/>
      <c r="D24" s="3"/>
      <c r="E24" s="183"/>
    </row>
    <row r="25" spans="2:5" x14ac:dyDescent="0.25">
      <c r="B25" s="182"/>
      <c r="C25" s="182"/>
      <c r="D25" s="3"/>
      <c r="E25" s="183"/>
    </row>
    <row r="26" spans="2:5" x14ac:dyDescent="0.25">
      <c r="B26" s="182"/>
      <c r="C26" s="182"/>
      <c r="D26" s="3"/>
      <c r="E26" s="183"/>
    </row>
    <row r="27" spans="2:5" x14ac:dyDescent="0.25">
      <c r="B27" s="31"/>
      <c r="C27" s="31"/>
      <c r="D27" s="3"/>
      <c r="E27" s="32"/>
    </row>
    <row r="28" spans="2:5" x14ac:dyDescent="0.25">
      <c r="B28" s="182"/>
      <c r="C28" s="182"/>
      <c r="D28" s="3"/>
      <c r="E28" s="183"/>
    </row>
    <row r="29" spans="2:5" x14ac:dyDescent="0.25">
      <c r="B29" s="182"/>
      <c r="C29" s="182"/>
      <c r="D29" s="3"/>
      <c r="E29" s="183"/>
    </row>
    <row r="30" spans="2:5" x14ac:dyDescent="0.25">
      <c r="B30" s="182"/>
      <c r="C30" s="182"/>
      <c r="D30" s="3"/>
      <c r="E30" s="183"/>
    </row>
    <row r="31" spans="2:5" x14ac:dyDescent="0.25">
      <c r="B31" s="182"/>
      <c r="C31" s="182"/>
      <c r="D31" s="3"/>
      <c r="E31" s="183"/>
    </row>
    <row r="32" spans="2:5" x14ac:dyDescent="0.25">
      <c r="B32" s="30"/>
      <c r="C32" s="31"/>
      <c r="D32" s="3"/>
      <c r="E32" s="32"/>
    </row>
    <row r="33" spans="2:5" x14ac:dyDescent="0.25">
      <c r="B33" s="182"/>
      <c r="C33" s="182"/>
      <c r="D33" s="3"/>
      <c r="E33" s="183"/>
    </row>
    <row r="34" spans="2:5" x14ac:dyDescent="0.25">
      <c r="B34" s="182"/>
      <c r="C34" s="182"/>
      <c r="D34" s="3"/>
      <c r="E34" s="183"/>
    </row>
    <row r="35" spans="2:5" x14ac:dyDescent="0.25">
      <c r="B35" s="182"/>
      <c r="C35" s="182"/>
      <c r="D35" s="3"/>
      <c r="E35" s="183"/>
    </row>
    <row r="36" spans="2:5" x14ac:dyDescent="0.25">
      <c r="B36" s="182"/>
      <c r="C36" s="182"/>
      <c r="D36" s="3"/>
      <c r="E36" s="183"/>
    </row>
    <row r="37" spans="2:5" x14ac:dyDescent="0.25">
      <c r="B37" s="30"/>
      <c r="C37" s="31"/>
      <c r="D37" s="3"/>
      <c r="E37" s="32"/>
    </row>
    <row r="38" spans="2:5" x14ac:dyDescent="0.25">
      <c r="B38" s="182"/>
      <c r="C38" s="182"/>
      <c r="D38" s="3"/>
      <c r="E38" s="183"/>
    </row>
    <row r="39" spans="2:5" x14ac:dyDescent="0.25">
      <c r="B39" s="182"/>
      <c r="C39" s="182"/>
      <c r="D39" s="3"/>
      <c r="E39" s="183"/>
    </row>
    <row r="40" spans="2:5" x14ac:dyDescent="0.25">
      <c r="B40" s="182"/>
      <c r="C40" s="182"/>
      <c r="D40" s="3"/>
      <c r="E40" s="183"/>
    </row>
    <row r="41" spans="2:5" x14ac:dyDescent="0.25">
      <c r="B41" s="182"/>
      <c r="C41" s="182"/>
      <c r="D41" s="3"/>
      <c r="E41" s="183"/>
    </row>
    <row r="42" spans="2:5" ht="15.75" thickBot="1" x14ac:dyDescent="0.3">
      <c r="B42" s="33"/>
      <c r="C42" s="33"/>
      <c r="D42" s="3"/>
      <c r="E42" s="34"/>
    </row>
    <row r="43" spans="2:5" ht="15.75" thickBot="1" x14ac:dyDescent="0.3">
      <c r="B43" s="178" t="s">
        <v>61</v>
      </c>
      <c r="C43" s="179"/>
      <c r="D43" s="179"/>
      <c r="E43" s="180"/>
    </row>
    <row r="44" spans="2:5" x14ac:dyDescent="0.25">
      <c r="B44" s="6"/>
      <c r="C44" s="8"/>
      <c r="E44" s="9"/>
    </row>
    <row r="45" spans="2:5" x14ac:dyDescent="0.25">
      <c r="B45" s="181" t="s">
        <v>10</v>
      </c>
      <c r="C45" s="181"/>
      <c r="D45" s="3"/>
      <c r="E45" s="181" t="s">
        <v>11</v>
      </c>
    </row>
    <row r="46" spans="2:5" x14ac:dyDescent="0.25">
      <c r="B46" s="181"/>
      <c r="C46" s="181"/>
      <c r="D46" s="3"/>
      <c r="E46" s="181"/>
    </row>
    <row r="47" spans="2:5" x14ac:dyDescent="0.25">
      <c r="B47" s="6"/>
      <c r="C47" s="8"/>
      <c r="E47" s="9"/>
    </row>
    <row r="48" spans="2:5" x14ac:dyDescent="0.25">
      <c r="B48" s="175">
        <v>1</v>
      </c>
      <c r="C48" s="175"/>
      <c r="D48" s="3"/>
      <c r="E48" s="176" t="s">
        <v>135</v>
      </c>
    </row>
    <row r="49" spans="2:5" x14ac:dyDescent="0.25">
      <c r="B49" s="175"/>
      <c r="C49" s="175"/>
      <c r="D49" s="3"/>
      <c r="E49" s="176"/>
    </row>
    <row r="50" spans="2:5" x14ac:dyDescent="0.25">
      <c r="B50" s="175"/>
      <c r="C50" s="175"/>
      <c r="D50" s="3"/>
      <c r="E50" s="176"/>
    </row>
    <row r="51" spans="2:5" x14ac:dyDescent="0.25">
      <c r="B51" s="175"/>
      <c r="C51" s="175"/>
      <c r="D51" s="3"/>
      <c r="E51" s="176"/>
    </row>
    <row r="52" spans="2:5" x14ac:dyDescent="0.25">
      <c r="B52" s="30"/>
      <c r="C52" s="31"/>
      <c r="D52" s="3"/>
      <c r="E52" s="32"/>
    </row>
    <row r="53" spans="2:5" x14ac:dyDescent="0.25">
      <c r="B53" s="175">
        <v>2</v>
      </c>
      <c r="C53" s="175"/>
      <c r="D53" s="3"/>
      <c r="E53" s="176" t="s">
        <v>127</v>
      </c>
    </row>
    <row r="54" spans="2:5" x14ac:dyDescent="0.25">
      <c r="B54" s="175"/>
      <c r="C54" s="175"/>
      <c r="D54" s="3"/>
      <c r="E54" s="176"/>
    </row>
    <row r="55" spans="2:5" x14ac:dyDescent="0.25">
      <c r="B55" s="175"/>
      <c r="C55" s="175"/>
      <c r="D55" s="3"/>
      <c r="E55" s="176"/>
    </row>
    <row r="56" spans="2:5" x14ac:dyDescent="0.25">
      <c r="B56" s="175"/>
      <c r="C56" s="175"/>
      <c r="D56" s="3"/>
      <c r="E56" s="176"/>
    </row>
    <row r="57" spans="2:5" x14ac:dyDescent="0.25">
      <c r="B57" s="31"/>
      <c r="C57" s="51"/>
      <c r="D57" s="3"/>
      <c r="E57" s="32"/>
    </row>
    <row r="58" spans="2:5" x14ac:dyDescent="0.25">
      <c r="B58" s="175">
        <v>3</v>
      </c>
      <c r="C58" s="175"/>
      <c r="D58" s="3"/>
      <c r="E58" s="176" t="s">
        <v>128</v>
      </c>
    </row>
    <row r="59" spans="2:5" x14ac:dyDescent="0.25">
      <c r="B59" s="175"/>
      <c r="C59" s="175"/>
      <c r="D59" s="3"/>
      <c r="E59" s="176"/>
    </row>
    <row r="60" spans="2:5" x14ac:dyDescent="0.25">
      <c r="B60" s="175"/>
      <c r="C60" s="175"/>
      <c r="D60" s="3"/>
      <c r="E60" s="176"/>
    </row>
    <row r="61" spans="2:5" x14ac:dyDescent="0.25">
      <c r="B61" s="175"/>
      <c r="C61" s="175"/>
      <c r="D61" s="3"/>
      <c r="E61" s="176"/>
    </row>
    <row r="62" spans="2:5" x14ac:dyDescent="0.25">
      <c r="B62" s="30"/>
      <c r="C62" s="31"/>
      <c r="D62" s="3"/>
      <c r="E62" s="32"/>
    </row>
    <row r="63" spans="2:5" x14ac:dyDescent="0.25">
      <c r="B63" s="175"/>
      <c r="C63" s="175"/>
      <c r="D63" s="3"/>
      <c r="E63" s="176"/>
    </row>
    <row r="64" spans="2:5" x14ac:dyDescent="0.25">
      <c r="B64" s="175"/>
      <c r="C64" s="175"/>
      <c r="D64" s="3"/>
      <c r="E64" s="176"/>
    </row>
    <row r="65" spans="2:5" x14ac:dyDescent="0.25">
      <c r="B65" s="175"/>
      <c r="C65" s="175"/>
      <c r="D65" s="3"/>
      <c r="E65" s="176"/>
    </row>
    <row r="66" spans="2:5" x14ac:dyDescent="0.25">
      <c r="B66" s="175"/>
      <c r="C66" s="175"/>
      <c r="D66" s="3"/>
      <c r="E66" s="176"/>
    </row>
    <row r="67" spans="2:5" x14ac:dyDescent="0.25">
      <c r="B67" s="30"/>
      <c r="C67" s="31"/>
      <c r="D67" s="3"/>
      <c r="E67" s="32"/>
    </row>
    <row r="68" spans="2:5" x14ac:dyDescent="0.25">
      <c r="B68" s="175"/>
      <c r="C68" s="175"/>
      <c r="D68" s="3"/>
      <c r="E68" s="176"/>
    </row>
    <row r="69" spans="2:5" x14ac:dyDescent="0.25">
      <c r="B69" s="175"/>
      <c r="C69" s="175"/>
      <c r="D69" s="3"/>
      <c r="E69" s="176"/>
    </row>
    <row r="70" spans="2:5" x14ac:dyDescent="0.25">
      <c r="B70" s="175"/>
      <c r="C70" s="175"/>
      <c r="D70" s="3"/>
      <c r="E70" s="176"/>
    </row>
    <row r="71" spans="2:5" x14ac:dyDescent="0.25">
      <c r="B71" s="175"/>
      <c r="C71" s="175"/>
      <c r="D71" s="3"/>
      <c r="E71" s="176"/>
    </row>
  </sheetData>
  <sheetProtection sheet="1" objects="1" scenarios="1" formatRows="0" insertRows="0" selectLockedCells="1"/>
  <mergeCells count="31">
    <mergeCell ref="B13:E13"/>
    <mergeCell ref="B12:C12"/>
    <mergeCell ref="C4:E4"/>
    <mergeCell ref="C6:E6"/>
    <mergeCell ref="B68:C71"/>
    <mergeCell ref="E68:E71"/>
    <mergeCell ref="B58:C61"/>
    <mergeCell ref="E58:E61"/>
    <mergeCell ref="B63:C66"/>
    <mergeCell ref="E63:E66"/>
    <mergeCell ref="E28:E31"/>
    <mergeCell ref="B33:C36"/>
    <mergeCell ref="E33:E36"/>
    <mergeCell ref="B23:C26"/>
    <mergeCell ref="E23:E26"/>
    <mergeCell ref="B2:E2"/>
    <mergeCell ref="B53:C56"/>
    <mergeCell ref="E53:E56"/>
    <mergeCell ref="B15:C16"/>
    <mergeCell ref="B48:C51"/>
    <mergeCell ref="B43:E43"/>
    <mergeCell ref="B45:C46"/>
    <mergeCell ref="E45:E46"/>
    <mergeCell ref="E15:E16"/>
    <mergeCell ref="E48:E51"/>
    <mergeCell ref="B28:C31"/>
    <mergeCell ref="B38:C41"/>
    <mergeCell ref="E38:E41"/>
    <mergeCell ref="B9:E11"/>
    <mergeCell ref="B18:C21"/>
    <mergeCell ref="E18:E21"/>
  </mergeCells>
  <pageMargins left="0.70866141732283472" right="0.70866141732283472" top="0.74803149606299213" bottom="0.74803149606299213" header="0.31496062992125984" footer="0.31496062992125984"/>
  <pageSetup scale="41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pageSetUpPr fitToPage="1"/>
  </sheetPr>
  <dimension ref="B1:J42"/>
  <sheetViews>
    <sheetView topLeftCell="A8" zoomScale="80" zoomScaleNormal="80" workbookViewId="0">
      <selection activeCell="E19" sqref="E19"/>
    </sheetView>
  </sheetViews>
  <sheetFormatPr defaultRowHeight="15" x14ac:dyDescent="0.25"/>
  <cols>
    <col min="1" max="1" width="3.7109375" style="1" customWidth="1"/>
    <col min="2" max="2" width="18.5703125" style="1" customWidth="1"/>
    <col min="3" max="3" width="21.42578125" style="1" customWidth="1"/>
    <col min="4" max="4" width="2" style="1" customWidth="1"/>
    <col min="5" max="5" width="35.7109375" style="1" customWidth="1"/>
    <col min="6" max="6" width="6.5703125" style="1" customWidth="1"/>
    <col min="7" max="8" width="18.5703125" style="1" customWidth="1"/>
    <col min="9" max="9" width="2" style="1" customWidth="1"/>
    <col min="10" max="10" width="35.7109375" style="1" customWidth="1"/>
    <col min="11" max="16384" width="9.140625" style="1"/>
  </cols>
  <sheetData>
    <row r="1" spans="2:10" x14ac:dyDescent="0.25">
      <c r="F1" s="10"/>
      <c r="I1" s="2"/>
      <c r="J1" s="2"/>
    </row>
    <row r="2" spans="2:10" ht="36" x14ac:dyDescent="0.55000000000000004">
      <c r="B2" s="137" t="str">
        <f ca="1">MID(CELL("filename",A1),FIND("]",CELL("filename",A1))+1,50)</f>
        <v>Sustaining Measures</v>
      </c>
      <c r="C2" s="137"/>
      <c r="D2" s="137"/>
      <c r="E2" s="137"/>
      <c r="F2" s="137"/>
      <c r="G2" s="137"/>
      <c r="H2" s="137"/>
      <c r="I2" s="137"/>
      <c r="J2" s="137"/>
    </row>
    <row r="4" spans="2:10" x14ac:dyDescent="0.25">
      <c r="B4" s="15" t="s">
        <v>12</v>
      </c>
      <c r="C4" s="167" t="str">
        <f>IF(Summary!D11="","",Summary!D11)</f>
        <v/>
      </c>
      <c r="D4" s="167"/>
      <c r="E4" s="167"/>
      <c r="F4" s="167"/>
      <c r="G4" s="167"/>
      <c r="H4" s="167"/>
      <c r="I4" s="167"/>
      <c r="J4" s="167"/>
    </row>
    <row r="5" spans="2:10" x14ac:dyDescent="0.25">
      <c r="C5" s="40"/>
      <c r="D5" s="40"/>
      <c r="E5" s="40"/>
      <c r="F5" s="40"/>
    </row>
    <row r="6" spans="2:10" x14ac:dyDescent="0.25">
      <c r="B6" s="15" t="s">
        <v>0</v>
      </c>
      <c r="C6" s="167" t="str">
        <f>IF(Summary!D14="","",Summary!D14)</f>
        <v/>
      </c>
      <c r="D6" s="167"/>
      <c r="E6" s="167"/>
      <c r="F6" s="167"/>
      <c r="G6" s="167"/>
      <c r="H6" s="167"/>
      <c r="I6" s="167"/>
      <c r="J6" s="167"/>
    </row>
    <row r="9" spans="2:10" x14ac:dyDescent="0.25">
      <c r="B9" s="216" t="s">
        <v>16</v>
      </c>
      <c r="C9" s="216"/>
      <c r="E9" s="217"/>
      <c r="F9" s="218"/>
    </row>
    <row r="14" spans="2:10" x14ac:dyDescent="0.25">
      <c r="C14" s="55" t="s">
        <v>8</v>
      </c>
      <c r="E14" s="56" t="s">
        <v>136</v>
      </c>
      <c r="H14" s="55" t="s">
        <v>8</v>
      </c>
      <c r="J14" s="57" t="s">
        <v>138</v>
      </c>
    </row>
    <row r="15" spans="2:10" x14ac:dyDescent="0.25">
      <c r="C15" s="53" t="s">
        <v>91</v>
      </c>
      <c r="E15" s="56">
        <v>41.41</v>
      </c>
      <c r="H15" s="53" t="s">
        <v>91</v>
      </c>
      <c r="J15" s="57" t="s">
        <v>137</v>
      </c>
    </row>
    <row r="16" spans="2:10" ht="15" customHeight="1" x14ac:dyDescent="0.25">
      <c r="C16" s="214" t="s">
        <v>92</v>
      </c>
      <c r="E16" s="219"/>
      <c r="H16" s="214" t="s">
        <v>92</v>
      </c>
      <c r="J16" s="209"/>
    </row>
    <row r="17" spans="2:10" x14ac:dyDescent="0.25">
      <c r="C17" s="215"/>
      <c r="E17" s="220"/>
      <c r="H17" s="215"/>
      <c r="J17" s="210"/>
    </row>
    <row r="18" spans="2:10" ht="15" customHeight="1" x14ac:dyDescent="0.25">
      <c r="B18" s="211" t="s">
        <v>9</v>
      </c>
      <c r="C18" s="53">
        <v>1</v>
      </c>
      <c r="E18" s="56">
        <v>6.25</v>
      </c>
      <c r="G18" s="211" t="s">
        <v>9</v>
      </c>
      <c r="H18" s="53">
        <v>1</v>
      </c>
      <c r="J18">
        <v>0.65</v>
      </c>
    </row>
    <row r="19" spans="2:10" x14ac:dyDescent="0.25">
      <c r="B19" s="212"/>
      <c r="C19" s="53">
        <v>2</v>
      </c>
      <c r="E19" s="56">
        <v>11.83</v>
      </c>
      <c r="G19" s="212"/>
      <c r="H19" s="53">
        <v>2</v>
      </c>
      <c r="J19">
        <v>1.02</v>
      </c>
    </row>
    <row r="20" spans="2:10" x14ac:dyDescent="0.25">
      <c r="B20" s="212"/>
      <c r="C20" s="53">
        <v>3</v>
      </c>
      <c r="E20" s="56">
        <v>12.75</v>
      </c>
      <c r="G20" s="212"/>
      <c r="H20" s="53">
        <v>3</v>
      </c>
      <c r="J20">
        <v>1.42</v>
      </c>
    </row>
    <row r="21" spans="2:10" x14ac:dyDescent="0.25">
      <c r="B21" s="212"/>
      <c r="C21" s="53">
        <v>4</v>
      </c>
      <c r="E21" s="56"/>
      <c r="G21" s="212"/>
      <c r="H21" s="53">
        <v>4</v>
      </c>
      <c r="J21">
        <v>1.62</v>
      </c>
    </row>
    <row r="22" spans="2:10" x14ac:dyDescent="0.25">
      <c r="B22" s="212"/>
      <c r="C22" s="53">
        <v>5</v>
      </c>
      <c r="E22" s="56"/>
      <c r="G22" s="212"/>
      <c r="H22" s="53">
        <v>5</v>
      </c>
      <c r="J22">
        <v>1.1499999999999999</v>
      </c>
    </row>
    <row r="23" spans="2:10" x14ac:dyDescent="0.25">
      <c r="B23" s="213"/>
      <c r="C23" s="53">
        <v>6</v>
      </c>
      <c r="E23" s="56"/>
      <c r="G23" s="213"/>
      <c r="H23" s="53">
        <v>6</v>
      </c>
      <c r="J23">
        <v>4.0199999999999996</v>
      </c>
    </row>
    <row r="24" spans="2:10" x14ac:dyDescent="0.25">
      <c r="B24" s="52"/>
      <c r="C24" s="7"/>
      <c r="E24" s="10"/>
      <c r="G24" s="52"/>
      <c r="H24" s="7"/>
      <c r="J24" s="10"/>
    </row>
    <row r="25" spans="2:10" ht="15.75" thickBot="1" x14ac:dyDescent="0.3">
      <c r="B25" s="52"/>
      <c r="C25" s="7"/>
      <c r="E25" s="10"/>
      <c r="G25" s="52"/>
      <c r="H25" s="7"/>
      <c r="J25" s="10"/>
    </row>
    <row r="26" spans="2:10" ht="75" customHeight="1" x14ac:dyDescent="0.25">
      <c r="B26" s="200" t="s">
        <v>87</v>
      </c>
      <c r="C26" s="201"/>
      <c r="D26" s="201"/>
      <c r="E26" s="202"/>
      <c r="G26" s="200" t="s">
        <v>87</v>
      </c>
      <c r="H26" s="201"/>
      <c r="I26" s="201"/>
      <c r="J26" s="202"/>
    </row>
    <row r="27" spans="2:10" x14ac:dyDescent="0.25">
      <c r="B27" s="203"/>
      <c r="C27" s="204"/>
      <c r="D27" s="204"/>
      <c r="E27" s="205"/>
      <c r="G27" s="203"/>
      <c r="H27" s="204"/>
      <c r="I27" s="204"/>
      <c r="J27" s="205"/>
    </row>
    <row r="28" spans="2:10" x14ac:dyDescent="0.25">
      <c r="B28" s="203"/>
      <c r="C28" s="204"/>
      <c r="D28" s="204"/>
      <c r="E28" s="205"/>
      <c r="G28" s="203"/>
      <c r="H28" s="204"/>
      <c r="I28" s="204"/>
      <c r="J28" s="205"/>
    </row>
    <row r="29" spans="2:10" x14ac:dyDescent="0.25">
      <c r="B29" s="203"/>
      <c r="C29" s="204"/>
      <c r="D29" s="204"/>
      <c r="E29" s="205"/>
      <c r="G29" s="203"/>
      <c r="H29" s="204"/>
      <c r="I29" s="204"/>
      <c r="J29" s="205"/>
    </row>
    <row r="30" spans="2:10" x14ac:dyDescent="0.25">
      <c r="B30" s="203"/>
      <c r="C30" s="204"/>
      <c r="D30" s="204"/>
      <c r="E30" s="205"/>
      <c r="G30" s="203"/>
      <c r="H30" s="204"/>
      <c r="I30" s="204"/>
      <c r="J30" s="205"/>
    </row>
    <row r="31" spans="2:10" x14ac:dyDescent="0.25">
      <c r="B31" s="203"/>
      <c r="C31" s="204"/>
      <c r="D31" s="204"/>
      <c r="E31" s="205"/>
      <c r="G31" s="203"/>
      <c r="H31" s="204"/>
      <c r="I31" s="204"/>
      <c r="J31" s="205"/>
    </row>
    <row r="32" spans="2:10" x14ac:dyDescent="0.25">
      <c r="B32" s="203"/>
      <c r="C32" s="204"/>
      <c r="D32" s="204"/>
      <c r="E32" s="205"/>
      <c r="G32" s="203"/>
      <c r="H32" s="204"/>
      <c r="I32" s="204"/>
      <c r="J32" s="205"/>
    </row>
    <row r="33" spans="2:10" x14ac:dyDescent="0.25">
      <c r="B33" s="203"/>
      <c r="C33" s="204"/>
      <c r="D33" s="204"/>
      <c r="E33" s="205"/>
      <c r="G33" s="203"/>
      <c r="H33" s="204"/>
      <c r="I33" s="204"/>
      <c r="J33" s="205"/>
    </row>
    <row r="34" spans="2:10" x14ac:dyDescent="0.25">
      <c r="B34" s="203"/>
      <c r="C34" s="204"/>
      <c r="D34" s="204"/>
      <c r="E34" s="205"/>
      <c r="G34" s="203"/>
      <c r="H34" s="204"/>
      <c r="I34" s="204"/>
      <c r="J34" s="205"/>
    </row>
    <row r="35" spans="2:10" x14ac:dyDescent="0.25">
      <c r="B35" s="203"/>
      <c r="C35" s="204"/>
      <c r="D35" s="204"/>
      <c r="E35" s="205"/>
      <c r="G35" s="203"/>
      <c r="H35" s="204"/>
      <c r="I35" s="204"/>
      <c r="J35" s="205"/>
    </row>
    <row r="36" spans="2:10" x14ac:dyDescent="0.25">
      <c r="B36" s="203"/>
      <c r="C36" s="204"/>
      <c r="D36" s="204"/>
      <c r="E36" s="205"/>
      <c r="G36" s="203"/>
      <c r="H36" s="204"/>
      <c r="I36" s="204"/>
      <c r="J36" s="205"/>
    </row>
    <row r="37" spans="2:10" x14ac:dyDescent="0.25">
      <c r="B37" s="203"/>
      <c r="C37" s="204"/>
      <c r="D37" s="204"/>
      <c r="E37" s="205"/>
      <c r="G37" s="203"/>
      <c r="H37" s="204"/>
      <c r="I37" s="204"/>
      <c r="J37" s="205"/>
    </row>
    <row r="38" spans="2:10" x14ac:dyDescent="0.25">
      <c r="B38" s="203"/>
      <c r="C38" s="204"/>
      <c r="D38" s="204"/>
      <c r="E38" s="205"/>
      <c r="G38" s="203"/>
      <c r="H38" s="204"/>
      <c r="I38" s="204"/>
      <c r="J38" s="205"/>
    </row>
    <row r="39" spans="2:10" x14ac:dyDescent="0.25">
      <c r="B39" s="203"/>
      <c r="C39" s="204"/>
      <c r="D39" s="204"/>
      <c r="E39" s="205"/>
      <c r="G39" s="203"/>
      <c r="H39" s="204"/>
      <c r="I39" s="204"/>
      <c r="J39" s="205"/>
    </row>
    <row r="40" spans="2:10" x14ac:dyDescent="0.25">
      <c r="B40" s="203"/>
      <c r="C40" s="204"/>
      <c r="D40" s="204"/>
      <c r="E40" s="205"/>
      <c r="G40" s="203"/>
      <c r="H40" s="204"/>
      <c r="I40" s="204"/>
      <c r="J40" s="205"/>
    </row>
    <row r="41" spans="2:10" x14ac:dyDescent="0.25">
      <c r="B41" s="203"/>
      <c r="C41" s="204"/>
      <c r="D41" s="204"/>
      <c r="E41" s="205"/>
      <c r="G41" s="203"/>
      <c r="H41" s="204"/>
      <c r="I41" s="204"/>
      <c r="J41" s="205"/>
    </row>
    <row r="42" spans="2:10" ht="15.75" thickBot="1" x14ac:dyDescent="0.3">
      <c r="B42" s="206"/>
      <c r="C42" s="207"/>
      <c r="D42" s="207"/>
      <c r="E42" s="208"/>
      <c r="G42" s="206"/>
      <c r="H42" s="207"/>
      <c r="I42" s="207"/>
      <c r="J42" s="208"/>
    </row>
  </sheetData>
  <sheetProtection selectLockedCells="1"/>
  <mergeCells count="13">
    <mergeCell ref="G26:J42"/>
    <mergeCell ref="B26:E42"/>
    <mergeCell ref="B2:J2"/>
    <mergeCell ref="J16:J17"/>
    <mergeCell ref="B18:B23"/>
    <mergeCell ref="C16:C17"/>
    <mergeCell ref="B9:C9"/>
    <mergeCell ref="E9:F9"/>
    <mergeCell ref="G18:G23"/>
    <mergeCell ref="H16:H17"/>
    <mergeCell ref="E16:E17"/>
    <mergeCell ref="C4:J4"/>
    <mergeCell ref="C6:J6"/>
  </mergeCells>
  <dataValidations count="1">
    <dataValidation type="textLength" operator="lessThanOrEqual" allowBlank="1" showInputMessage="1" showErrorMessage="1" errorTitle="Measure Description" error="The measure description entered is too long. Please rephrase the decription so it does not exceed 30 characters." sqref="E14 J14" xr:uid="{00000000-0002-0000-0900-000000000000}">
      <formula1>30</formula1>
    </dataValidation>
  </dataValidations>
  <pageMargins left="0.22" right="0.16" top="0.74803149606299213" bottom="0.7480314960629921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Year_x0020_at_x0020_a_x0020_Glance xmlns="dec2473e-1590-48d0-8a4e-d5c8001c7598">2016</Year_x0020_at_x0020_a_x0020_Glanc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AE81B2A6B854DA157D8A9B10F28DF" ma:contentTypeVersion="0" ma:contentTypeDescription="Create a new document." ma:contentTypeScope="" ma:versionID="eee62c7da19bea8f11bf4d39342e5990">
  <xsd:schema xmlns:xsd="http://www.w3.org/2001/XMLSchema" xmlns:p="http://schemas.microsoft.com/office/2006/metadata/properties" xmlns:ns2="dec2473e-1590-48d0-8a4e-d5c8001c7598" targetNamespace="http://schemas.microsoft.com/office/2006/metadata/properties" ma:root="true" ma:fieldsID="504837747c1dbf85e81551296f114b88" ns2:_="">
    <xsd:import namespace="dec2473e-1590-48d0-8a4e-d5c8001c7598"/>
    <xsd:element name="properties">
      <xsd:complexType>
        <xsd:sequence>
          <xsd:element name="documentManagement">
            <xsd:complexType>
              <xsd:all>
                <xsd:element ref="ns2:Year_x0020_at_x0020_a_x0020_Glan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ec2473e-1590-48d0-8a4e-d5c8001c7598" elementFormDefault="qualified">
    <xsd:import namespace="http://schemas.microsoft.com/office/2006/documentManagement/types"/>
    <xsd:element name="Year_x0020_at_x0020_a_x0020_Glance" ma:index="8" nillable="true" ma:displayName="Year at a Glance" ma:default="- Please make a selection -" ma:description="Select the relevant Year to group minutes." ma:format="Dropdown" ma:internalName="Year_x0020_at_x0020_a_x0020_Glance">
      <xsd:simpleType>
        <xsd:restriction base="dms:Choice">
          <xsd:enumeration value="- Please make a selection -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249FEF-21A6-4A4E-93B0-BBF4AA4716D2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dec2473e-1590-48d0-8a4e-d5c8001c7598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3EA72B9-C4C1-4EC6-975E-0FDA920AAF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c2473e-1590-48d0-8a4e-d5c8001c759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6A58025-690A-44D4-AD64-3B6534319341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C0346F74-2E76-4F58-9F44-B461EE33A1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Summary</vt:lpstr>
      <vt:lpstr>Staff Time Saved</vt:lpstr>
      <vt:lpstr>Bed Days Saved</vt:lpstr>
      <vt:lpstr>Supplies and 5S Savings</vt:lpstr>
      <vt:lpstr>Patient Savings</vt:lpstr>
      <vt:lpstr>Processing Days</vt:lpstr>
      <vt:lpstr>Safety</vt:lpstr>
      <vt:lpstr>Operational Cost Savings</vt:lpstr>
      <vt:lpstr>Anecdotal &amp; Qualitative Results</vt:lpstr>
      <vt:lpstr>Sustaining Measures</vt:lpstr>
      <vt:lpstr>'Anecdotal &amp; Qualitative Results'!Print_Area</vt:lpstr>
      <vt:lpstr>'Staff Time Saved'!Print_Area</vt:lpstr>
      <vt:lpstr>'Sustaining Measures'!Print_Area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Salt</dc:creator>
  <cp:lastModifiedBy>Kristine Crocker</cp:lastModifiedBy>
  <cp:lastPrinted>2013-09-03T16:51:35Z</cp:lastPrinted>
  <dcterms:created xsi:type="dcterms:W3CDTF">2010-05-03T13:17:14Z</dcterms:created>
  <dcterms:modified xsi:type="dcterms:W3CDTF">2024-07-03T14:21:45Z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0x010100776AE81B2A6B854DA157D8A9B10F28DF</vt:lpwstr>
  </property>
</Properties>
</file>